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26"/>
  <workbookPr/>
  <mc:AlternateContent xmlns:mc="http://schemas.openxmlformats.org/markup-compatibility/2006">
    <mc:Choice Requires="x15">
      <x15ac:absPath xmlns:x15ac="http://schemas.microsoft.com/office/spreadsheetml/2010/11/ac" url="https://pennstateoffice365-my.sharepoint.com/personal/mqc6327_psu_edu/Documents/Personal/COE Research Project/"/>
    </mc:Choice>
  </mc:AlternateContent>
  <xr:revisionPtr revIDLastSave="0" documentId="8_{C66F1217-21C0-4580-9B43-CC68F59695B9}" xr6:coauthVersionLast="47" xr6:coauthVersionMax="47" xr10:uidLastSave="{00000000-0000-0000-0000-000000000000}"/>
  <bookViews>
    <workbookView xWindow="-108" yWindow="-108" windowWidth="23256" windowHeight="12456" firstSheet="2" activeTab="2" xr2:uid="{00000000-000D-0000-FFFF-FFFF00000000}"/>
  </bookViews>
  <sheets>
    <sheet name="MedicaidCHIP" sheetId="1" r:id="rId1"/>
    <sheet name="Heat Map MML +-" sheetId="2" r:id="rId2"/>
    <sheet name="Est Year" sheetId="3" r:id="rId3"/>
    <sheet name="Slope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" i="4" l="1"/>
  <c r="G10" i="4"/>
  <c r="G11" i="4" s="1"/>
  <c r="K11" i="4" s="1"/>
  <c r="F10" i="4"/>
  <c r="F11" i="4" s="1"/>
  <c r="K9" i="4" s="1"/>
  <c r="G9" i="4"/>
  <c r="H9" i="4" s="1"/>
  <c r="F9" i="4"/>
  <c r="K8" i="4"/>
  <c r="K4" i="4"/>
  <c r="G3" i="4"/>
  <c r="G4" i="4" s="1"/>
  <c r="K5" i="4" s="1"/>
  <c r="F3" i="4"/>
  <c r="F4" i="4" s="1"/>
  <c r="K3" i="4" s="1"/>
  <c r="K2" i="4"/>
  <c r="G2" i="4"/>
  <c r="F2" i="4"/>
  <c r="D38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D3" i="3"/>
</calcChain>
</file>

<file path=xl/sharedStrings.xml><?xml version="1.0" encoding="utf-8"?>
<sst xmlns="http://schemas.openxmlformats.org/spreadsheetml/2006/main" count="343" uniqueCount="175">
  <si>
    <t>State</t>
  </si>
  <si>
    <t>June 2021 Medicaid/CHIP Enrollees</t>
  </si>
  <si>
    <t>June 2020 Medicaid/CHIP Enrollees</t>
  </si>
  <si>
    <t>June 2019 Medicaid/CHIP Enrollees</t>
  </si>
  <si>
    <t>June 2018 Medicaid/CHIP Enrollees</t>
  </si>
  <si>
    <t>June 2017 Medicaid/CHIP Enrollees</t>
  </si>
  <si>
    <t>June 2016 Medicaid/CHIP Enrollees</t>
  </si>
  <si>
    <t>June 2015 Medicaid/CHIP Enrollees</t>
  </si>
  <si>
    <t>June 2014 Medicaid/CHIP Enrollees</t>
  </si>
  <si>
    <t>June 2013 Medicaid/CHIP Enrollees</t>
  </si>
  <si>
    <t>June 2012 Medicaid/CHIP Enrollees</t>
  </si>
  <si>
    <t>June 2011 Medicaid/CHIP Enrollees</t>
  </si>
  <si>
    <t>June 2010 Medicaid/CHIP Enrollees</t>
  </si>
  <si>
    <t>June 2009 Medicaid/CHIP Enrollees</t>
  </si>
  <si>
    <t>June 2008 Medicaid/CHIP Enrollees</t>
  </si>
  <si>
    <t>June 2007 Medicaid/CHIP Enrollees</t>
  </si>
  <si>
    <t>June 2006 Medicaid/CHIP Enrollees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</si>
  <si>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</si>
  <si>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</si>
  <si>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</si>
  <si>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</si>
  <si>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</si>
  <si>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</si>
  <si>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</si>
  <si>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</si>
  <si>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</si>
  <si>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</si>
  <si>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</si>
  <si>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</si>
  <si>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</si>
  <si>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</si>
  <si>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</si>
  <si>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</si>
  <si>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</si>
  <si>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</si>
  <si>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</si>
  <si>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</si>
  <si>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</si>
  <si>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</si>
  <si>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</si>
  <si>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</si>
  <si>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</si>
  <si>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</si>
  <si>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</si>
  <si>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</si>
  <si>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</si>
  <si>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</si>
  <si>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</si>
  <si>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</si>
  <si>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</si>
  <si>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</si>
  <si>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</si>
  <si>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N/A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</si>
  <si>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</si>
  <si>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</si>
  <si>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</si>
  <si>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</si>
  <si>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</si>
  <si>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</si>
  <si>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</si>
  <si>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</si>
  <si>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-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</si>
  <si>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</si>
  <si>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</si>
  <si>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</si>
  <si>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</si>
  <si>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</si>
  <si>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</si>
  <si>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</si>
  <si>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</si>
  <si>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Sources</t>
  </si>
  <si>
    <t>June 2021-2019</t>
  </si>
  <si>
    <t>Monthly Medicaid &amp; CHIP Application, Eligibility Determination, and Enrollment Reports &amp; Data | Medicaid</t>
  </si>
  <si>
    <t>June 2018-2014</t>
  </si>
  <si>
    <t>Total Monthly Medicaid &amp; CHIP Enrollment and Pre-ACA Enrollment | KFF</t>
  </si>
  <si>
    <t>June 2013-2006</t>
  </si>
  <si>
    <t>8050-07 – Medicaid Enrollment: June 2013 Data Snapshot – Appendix A: Table A-1: Total Medicaid Enrollment by State | KFF</t>
  </si>
  <si>
    <t>7642-09 – CHIP Enrollment: June 2013 Data Snapshot – Appendices | KFF</t>
  </si>
  <si>
    <t>States with MML (+)</t>
  </si>
  <si>
    <t>Slope_Pre_3y</t>
  </si>
  <si>
    <t>Slope_Post_3y</t>
  </si>
  <si>
    <t>Difference of slopes</t>
  </si>
  <si>
    <t>negative change</t>
  </si>
  <si>
    <t>(-) slope = decrease in Rx</t>
  </si>
  <si>
    <t>(-) Rx --&gt; (+) MC subsitution possibly</t>
  </si>
  <si>
    <t>NO change</t>
  </si>
  <si>
    <t>0 slope = constant Rx</t>
  </si>
  <si>
    <t>0∆ Rx --&gt; 0 MC subsitution</t>
  </si>
  <si>
    <t>postitve change</t>
  </si>
  <si>
    <t>(+) slope = increase in Rx</t>
  </si>
  <si>
    <t>(+) Rx --&gt; (-) MC subsition possibly</t>
  </si>
  <si>
    <t>States with no MML</t>
  </si>
  <si>
    <t>Difference of slope</t>
  </si>
  <si>
    <t>West Virgina</t>
  </si>
  <si>
    <t>Excluded States</t>
  </si>
  <si>
    <t>Date for states with no MML</t>
  </si>
  <si>
    <t xml:space="preserve">Estimated the day to the 15th </t>
  </si>
  <si>
    <t>Date</t>
  </si>
  <si>
    <t>Date Fraction</t>
  </si>
  <si>
    <t>Calculation</t>
  </si>
  <si>
    <t>20XX + (X/365.25)</t>
  </si>
  <si>
    <t>October 29th 2016</t>
  </si>
  <si>
    <t>(303/365.25)</t>
  </si>
  <si>
    <t>December 6th 2012</t>
  </si>
  <si>
    <t>341/365.25</t>
  </si>
  <si>
    <t>May 10th 2019</t>
  </si>
  <si>
    <t>(130/365.25)</t>
  </si>
  <si>
    <t>January 1st 2018</t>
  </si>
  <si>
    <t>(1/365.25)</t>
  </si>
  <si>
    <t>Jan 1st 2014</t>
  </si>
  <si>
    <t>August 20th 2014</t>
  </si>
  <si>
    <t>(232/365.25)</t>
  </si>
  <si>
    <t>June 26th 2015</t>
  </si>
  <si>
    <t>(177/365.25)</t>
  </si>
  <si>
    <t>July 8th 2013</t>
  </si>
  <si>
    <t>(189/365.25)</t>
  </si>
  <si>
    <t>July 26th 2016</t>
  </si>
  <si>
    <t>(208/365.25)</t>
  </si>
  <si>
    <t>(226/365.25)</t>
  </si>
  <si>
    <t>November 9th, 2015</t>
  </si>
  <si>
    <t>(313/365.25)</t>
  </si>
  <si>
    <t>August 6th, 2019</t>
  </si>
  <si>
    <t>(218/365.25)</t>
  </si>
  <si>
    <t xml:space="preserve">(74/365.25) </t>
  </si>
  <si>
    <t>(335/365.25)</t>
  </si>
  <si>
    <t>June 24th, 2015</t>
  </si>
  <si>
    <t>(175/365.25)</t>
  </si>
  <si>
    <t>July 1st 2015</t>
  </si>
  <si>
    <t>(182/365.25)</t>
  </si>
  <si>
    <t>October 17th, 2020</t>
  </si>
  <si>
    <t>(291/365.25)</t>
  </si>
  <si>
    <t xml:space="preserve">(320/365.25) </t>
  </si>
  <si>
    <t xml:space="preserve">(227/365.25) </t>
  </si>
  <si>
    <t>April 30th, 2016</t>
  </si>
  <si>
    <t>(121/365.25)</t>
  </si>
  <si>
    <t>December 6th, 2012</t>
  </si>
  <si>
    <t>(341/365.25)</t>
  </si>
  <si>
    <t>(105/365.25)</t>
  </si>
  <si>
    <t>January 7th, 2016</t>
  </si>
  <si>
    <t>(7/365.25)</t>
  </si>
  <si>
    <t>March 1st, 2019</t>
  </si>
  <si>
    <t>(60/365.25)</t>
  </si>
  <si>
    <t>January 1st, 2019</t>
  </si>
  <si>
    <t>October 21st, 2018</t>
  </si>
  <si>
    <t xml:space="preserve">(294/365.25) </t>
  </si>
  <si>
    <t>February 15th, 2018</t>
  </si>
  <si>
    <t>(46/365.25)</t>
  </si>
  <si>
    <t>April 19th, 2013</t>
  </si>
  <si>
    <t>(109/365.25)</t>
  </si>
  <si>
    <t>(62/365.25)</t>
  </si>
  <si>
    <t>June 4th, 2013</t>
  </si>
  <si>
    <t>(155/365.25)</t>
  </si>
  <si>
    <t>(198/365.25)</t>
  </si>
  <si>
    <t>Average Date</t>
  </si>
  <si>
    <t>May 17th, 2016</t>
  </si>
  <si>
    <t>2016 Q2</t>
  </si>
  <si>
    <t>States with MML</t>
  </si>
  <si>
    <t>Slope_Pre_2y</t>
  </si>
  <si>
    <t>Slope_Post_2y</t>
  </si>
  <si>
    <t>Pre Mean +</t>
  </si>
  <si>
    <t>Post Mean +</t>
  </si>
  <si>
    <t>Standard Deviation</t>
  </si>
  <si>
    <t>SEM</t>
  </si>
  <si>
    <t xml:space="preserve">T TEST </t>
  </si>
  <si>
    <t>Pre + Mean</t>
  </si>
  <si>
    <t>Pre and post negative</t>
  </si>
  <si>
    <t>Post + Mean</t>
  </si>
  <si>
    <t>pre &amp; post potisive</t>
  </si>
  <si>
    <t>Pre Mean -</t>
  </si>
  <si>
    <t>Post Mean -</t>
  </si>
  <si>
    <t>SD</t>
  </si>
  <si>
    <t>% MML+</t>
  </si>
  <si>
    <t>63.9691% decrease or −63.9691% change</t>
  </si>
  <si>
    <t>% MML-</t>
  </si>
  <si>
    <t>16.5248% decrease or −16.5248%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</si>
</sst>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m\ yyyy"/>
    <numFmt numFmtId="165" formatCode="mmm\.\ yyyy"/>
    <numFmt numFmtId="166" formatCode="m/yyyy"/>
    <numFmt numFmtId="167" formatCode="#,##0.000000"/>
  </numFmts>
  <fonts count="22">
    <font>
      <sz val="10"/>
      <color rgb="FF000000"/>
      <name val="Arial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393D40"/>
      <name val="Calibri"/>
    </font>
    <font>
      <u/>
      <sz val="10"/>
      <color rgb="FF0000FF"/>
      <name val="Arial"/>
    </font>
    <font>
      <u/>
      <sz val="11"/>
      <color rgb="FF0563C1"/>
      <name val="Calibri"/>
    </font>
    <font>
      <sz val="11"/>
      <color rgb="FF393D40"/>
      <name val="Calibri"/>
    </font>
    <font>
      <sz val="10"/>
      <color theme="1"/>
      <name val="Arial"/>
      <scheme val="minor"/>
    </font>
    <font>
      <sz val="10"/>
      <color theme="1"/>
      <name val="Arial"/>
    </font>
    <font>
      <sz val="11"/>
      <color theme="1"/>
      <name val="Arial"/>
      <scheme val="minor"/>
    </font>
    <font>
      <sz val="10"/>
      <color rgb="FF000000"/>
      <name val="Arial"/>
    </font>
    <font>
      <sz val="10"/>
      <color rgb="FF000000"/>
      <name val="Roboto"/>
    </font>
    <font>
      <b/>
      <sz val="10"/>
      <color theme="1"/>
      <name val="Arial"/>
      <scheme val="minor"/>
    </font>
    <font>
      <sz val="10"/>
      <color rgb="FF333333"/>
      <name val="Arial"/>
      <scheme val="minor"/>
    </font>
    <font>
      <sz val="12"/>
      <color rgb="FF000000"/>
      <name val="Calibri"/>
    </font>
    <font>
      <b/>
      <sz val="10"/>
      <color rgb="FF000000"/>
      <name val="Arial"/>
    </font>
    <font>
      <sz val="10"/>
      <color rgb="FF212529"/>
      <name val="Arial"/>
      <scheme val="minor"/>
    </font>
    <font>
      <sz val="10"/>
      <color rgb="FF1F1F1F"/>
      <name val="Arial"/>
      <scheme val="minor"/>
    </font>
    <font>
      <b/>
      <sz val="10"/>
      <color theme="1"/>
      <name val="Arial"/>
    </font>
    <font>
      <i/>
      <sz val="10"/>
      <color theme="1"/>
      <name val="Arial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1FA"/>
        <bgColor rgb="FFFFF1FA"/>
      </patternFill>
    </fill>
    <fill>
      <patternFill patternType="solid">
        <fgColor theme="7"/>
        <bgColor theme="7"/>
      </patternFill>
    </fill>
    <fill>
      <patternFill patternType="solid">
        <fgColor rgb="FFFFFF00"/>
        <bgColor rgb="FFFFFF00"/>
      </patternFill>
    </fill>
    <fill>
      <patternFill patternType="solid">
        <fgColor theme="4"/>
        <bgColor theme="4"/>
      </patternFill>
    </fill>
    <fill>
      <patternFill patternType="solid">
        <fgColor rgb="FF34A853"/>
        <bgColor rgb="FF34A853"/>
      </patternFill>
    </fill>
    <fill>
      <patternFill patternType="solid">
        <fgColor rgb="FF4285F4"/>
        <bgColor rgb="FF4285F4"/>
      </patternFill>
    </fill>
    <fill>
      <patternFill patternType="solid">
        <fgColor rgb="FFFF38BD"/>
        <bgColor rgb="FFFF3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3" borderId="0" xfId="0" applyFont="1" applyFill="1"/>
    <xf numFmtId="3" fontId="4" fillId="3" borderId="0" xfId="0" applyNumberFormat="1" applyFont="1" applyFill="1" applyAlignment="1">
      <alignment horizontal="right"/>
    </xf>
    <xf numFmtId="3" fontId="4" fillId="3" borderId="0" xfId="0" applyNumberFormat="1" applyFont="1" applyFill="1"/>
    <xf numFmtId="0" fontId="2" fillId="3" borderId="0" xfId="0" applyFont="1" applyFill="1"/>
    <xf numFmtId="3" fontId="2" fillId="3" borderId="0" xfId="0" applyNumberFormat="1" applyFont="1" applyFill="1"/>
    <xf numFmtId="0" fontId="3" fillId="0" borderId="0" xfId="0" applyFont="1"/>
    <xf numFmtId="3" fontId="4" fillId="0" borderId="0" xfId="0" applyNumberFormat="1" applyFont="1" applyAlignment="1">
      <alignment horizontal="right"/>
    </xf>
    <xf numFmtId="3" fontId="2" fillId="0" borderId="0" xfId="0" applyNumberFormat="1" applyFont="1"/>
    <xf numFmtId="0" fontId="4" fillId="0" borderId="0" xfId="0" applyFont="1" applyAlignment="1">
      <alignment horizontal="right"/>
    </xf>
    <xf numFmtId="0" fontId="4" fillId="3" borderId="0" xfId="0" applyFont="1" applyFill="1" applyAlignment="1">
      <alignment horizontal="right"/>
    </xf>
    <xf numFmtId="0" fontId="3" fillId="3" borderId="0" xfId="0" applyFont="1" applyFill="1" applyAlignment="1">
      <alignment horizontal="left"/>
    </xf>
    <xf numFmtId="3" fontId="2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right"/>
    </xf>
    <xf numFmtId="0" fontId="4" fillId="3" borderId="0" xfId="0" applyFont="1" applyFill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3" fontId="6" fillId="0" borderId="0" xfId="0" applyNumberFormat="1" applyFont="1"/>
    <xf numFmtId="3" fontId="7" fillId="0" borderId="0" xfId="0" applyNumberFormat="1" applyFont="1"/>
    <xf numFmtId="3" fontId="2" fillId="0" borderId="0" xfId="0" applyNumberFormat="1" applyFont="1" applyAlignment="1">
      <alignment horizontal="right"/>
    </xf>
    <xf numFmtId="0" fontId="8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4" borderId="0" xfId="0" applyFont="1" applyFill="1" applyAlignment="1">
      <alignment horizontal="right"/>
    </xf>
    <xf numFmtId="0" fontId="9" fillId="4" borderId="0" xfId="0" applyFont="1" applyFill="1"/>
    <xf numFmtId="0" fontId="4" fillId="5" borderId="0" xfId="0" applyFont="1" applyFill="1" applyAlignment="1">
      <alignment horizontal="right"/>
    </xf>
    <xf numFmtId="0" fontId="9" fillId="5" borderId="0" xfId="0" applyFont="1" applyFill="1"/>
    <xf numFmtId="0" fontId="4" fillId="6" borderId="0" xfId="0" applyFont="1" applyFill="1" applyAlignment="1">
      <alignment horizontal="right"/>
    </xf>
    <xf numFmtId="0" fontId="9" fillId="6" borderId="0" xfId="0" applyFont="1" applyFill="1"/>
    <xf numFmtId="0" fontId="10" fillId="7" borderId="0" xfId="0" applyFont="1" applyFill="1"/>
    <xf numFmtId="11" fontId="4" fillId="0" borderId="0" xfId="0" applyNumberFormat="1" applyFont="1" applyAlignment="1">
      <alignment horizontal="right"/>
    </xf>
    <xf numFmtId="0" fontId="10" fillId="8" borderId="0" xfId="0" applyFont="1" applyFill="1"/>
    <xf numFmtId="0" fontId="9" fillId="0" borderId="0" xfId="0" applyFont="1"/>
    <xf numFmtId="0" fontId="12" fillId="0" borderId="0" xfId="0" applyFont="1" applyAlignment="1">
      <alignment horizontal="left"/>
    </xf>
    <xf numFmtId="0" fontId="12" fillId="0" borderId="0" xfId="0" applyFont="1"/>
    <xf numFmtId="14" fontId="12" fillId="0" borderId="0" xfId="0" applyNumberFormat="1" applyFont="1" applyAlignment="1">
      <alignment horizontal="left"/>
    </xf>
    <xf numFmtId="164" fontId="12" fillId="9" borderId="0" xfId="0" applyNumberFormat="1" applyFont="1" applyFill="1" applyAlignment="1">
      <alignment horizontal="left"/>
    </xf>
    <xf numFmtId="0" fontId="13" fillId="2" borderId="0" xfId="0" applyFont="1" applyFill="1"/>
    <xf numFmtId="165" fontId="12" fillId="9" borderId="0" xfId="0" applyNumberFormat="1" applyFont="1" applyFill="1" applyAlignment="1">
      <alignment horizontal="left"/>
    </xf>
    <xf numFmtId="166" fontId="12" fillId="9" borderId="0" xfId="0" applyNumberFormat="1" applyFont="1" applyFill="1" applyAlignment="1">
      <alignment horizontal="left"/>
    </xf>
    <xf numFmtId="164" fontId="12" fillId="0" borderId="0" xfId="0" applyNumberFormat="1" applyFont="1" applyAlignment="1">
      <alignment horizontal="left"/>
    </xf>
    <xf numFmtId="14" fontId="12" fillId="9" borderId="0" xfId="0" applyNumberFormat="1" applyFont="1" applyFill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3" fontId="9" fillId="0" borderId="0" xfId="0" applyNumberFormat="1" applyFont="1"/>
    <xf numFmtId="0" fontId="15" fillId="2" borderId="0" xfId="0" applyFont="1" applyFill="1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right"/>
    </xf>
    <xf numFmtId="0" fontId="17" fillId="0" borderId="0" xfId="0" applyFont="1"/>
    <xf numFmtId="167" fontId="9" fillId="0" borderId="0" xfId="0" applyNumberFormat="1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10" fillId="0" borderId="0" xfId="0" applyFont="1"/>
    <xf numFmtId="0" fontId="21" fillId="0" borderId="0" xfId="0" applyFont="1"/>
    <xf numFmtId="0" fontId="10" fillId="0" borderId="0" xfId="0" applyFont="1" applyAlignment="1">
      <alignment horizontal="center"/>
    </xf>
    <xf numFmtId="0" fontId="9" fillId="9" borderId="0" xfId="0" applyFont="1" applyFill="1"/>
    <xf numFmtId="0" fontId="11" fillId="0" borderId="0" xfId="0" applyFont="1" applyAlignment="1">
      <alignment horizontal="center"/>
    </xf>
    <xf numFmtId="0" fontId="4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kff.org/report-section/medicaid-enrollment-june-2013-data-snapshot-appendix-a-table-a-1-total-medicaid-enrollment-by-state/" TargetMode="External"/><Relationship Id="rId2" Type="http://schemas.openxmlformats.org/officeDocument/2006/relationships/hyperlink" Target="https://www.kff.org/health-reform/state-indicator/total-monthly-medicaid-and-chip-enrollment/?currentTimeframe=0&amp;sortModel=%7B%22colId%22:%22Location%22,%22sort%22:%22asc%22%7D" TargetMode="External"/><Relationship Id="rId1" Type="http://schemas.openxmlformats.org/officeDocument/2006/relationships/hyperlink" Target="https://www.medicaid.gov/medicaid/national-medicaid-chip-program-information/medicaid-chip-enrollment-data/monthly-medicaid-chip-application-eligibility-determination-and-enrollment-reports-data/index.html" TargetMode="External"/><Relationship Id="rId4" Type="http://schemas.openxmlformats.org/officeDocument/2006/relationships/hyperlink" Target="https://www.kff.org/report-section/7642-09-chip-enrollment-june-2013-data-snapshot-appendic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F999"/>
  <sheetViews>
    <sheetView topLeftCell="A40" workbookViewId="0">
      <selection sqref="A1:E1"/>
    </sheetView>
  </sheetViews>
  <sheetFormatPr defaultColWidth="12.7109375" defaultRowHeight="15.75" customHeight="1"/>
  <cols>
    <col min="1" max="1" width="15.85546875" customWidth="1"/>
    <col min="2" max="2" width="18.7109375" customWidth="1"/>
    <col min="3" max="3" width="14.85546875" customWidth="1"/>
    <col min="4" max="4" width="14.42578125" customWidth="1"/>
    <col min="6" max="6" width="11.85546875" customWidth="1"/>
    <col min="15" max="15" width="16.28515625" customWidth="1"/>
  </cols>
  <sheetData>
    <row r="1" spans="1:32" ht="2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14.45">
      <c r="A2" s="3" t="s">
        <v>17</v>
      </c>
      <c r="B2" s="4">
        <v>1047619</v>
      </c>
      <c r="C2" s="4">
        <v>951984</v>
      </c>
      <c r="D2" s="4">
        <v>911855</v>
      </c>
      <c r="E2" s="4">
        <v>895756</v>
      </c>
      <c r="F2" s="4">
        <v>888314</v>
      </c>
      <c r="G2" s="4">
        <v>896723</v>
      </c>
      <c r="H2" s="4">
        <v>878932</v>
      </c>
      <c r="I2" s="4">
        <v>836428</v>
      </c>
      <c r="J2" s="4">
        <v>931684</v>
      </c>
      <c r="K2" s="4">
        <v>922415</v>
      </c>
      <c r="L2" s="4">
        <v>913436</v>
      </c>
      <c r="M2" s="4">
        <v>858212</v>
      </c>
      <c r="N2" s="4">
        <v>805352</v>
      </c>
      <c r="O2" s="5">
        <v>769251</v>
      </c>
      <c r="P2" s="4">
        <v>732915</v>
      </c>
      <c r="Q2" s="4">
        <v>756375</v>
      </c>
      <c r="R2" s="6"/>
      <c r="S2" s="7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32" ht="14.45">
      <c r="A3" s="8" t="s">
        <v>18</v>
      </c>
      <c r="B3" s="9">
        <v>250285</v>
      </c>
      <c r="C3" s="9">
        <v>232069</v>
      </c>
      <c r="D3" s="9">
        <v>221746</v>
      </c>
      <c r="E3" s="9">
        <v>211054</v>
      </c>
      <c r="F3" s="9">
        <v>194534</v>
      </c>
      <c r="G3" s="9">
        <v>160450</v>
      </c>
      <c r="H3" s="9">
        <v>126985</v>
      </c>
      <c r="I3" s="9">
        <v>125558</v>
      </c>
      <c r="J3" s="10">
        <v>120388</v>
      </c>
      <c r="K3" s="10">
        <v>120240</v>
      </c>
      <c r="L3" s="10">
        <v>118117</v>
      </c>
      <c r="M3" s="10">
        <v>110748</v>
      </c>
      <c r="N3" s="10">
        <v>95621</v>
      </c>
      <c r="O3" s="10">
        <v>92043</v>
      </c>
      <c r="P3" s="10">
        <v>93493</v>
      </c>
      <c r="Q3" s="9">
        <v>97882</v>
      </c>
      <c r="R3" s="2"/>
      <c r="S3" s="10"/>
      <c r="T3" s="2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ht="14.45">
      <c r="A4" s="3" t="s">
        <v>19</v>
      </c>
      <c r="B4" s="4">
        <v>2059556</v>
      </c>
      <c r="C4" s="4">
        <v>1839932</v>
      </c>
      <c r="D4" s="4">
        <v>1705679</v>
      </c>
      <c r="E4" s="4">
        <v>1683690</v>
      </c>
      <c r="F4" s="4">
        <v>1744617</v>
      </c>
      <c r="G4" s="4">
        <v>1685493</v>
      </c>
      <c r="H4" s="4">
        <v>1589457</v>
      </c>
      <c r="I4" s="4">
        <v>1427080</v>
      </c>
      <c r="J4" s="7">
        <v>1307111</v>
      </c>
      <c r="K4" s="7">
        <v>1309638</v>
      </c>
      <c r="L4" s="7">
        <v>1388569</v>
      </c>
      <c r="M4" s="7">
        <v>1388821</v>
      </c>
      <c r="N4" s="7">
        <v>1269908</v>
      </c>
      <c r="O4" s="7">
        <v>1122037</v>
      </c>
      <c r="P4" s="7">
        <v>1052853</v>
      </c>
      <c r="Q4" s="4">
        <v>1043950</v>
      </c>
      <c r="R4" s="6"/>
      <c r="S4" s="7"/>
      <c r="T4" s="6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</row>
    <row r="5" spans="1:32" ht="14.45">
      <c r="A5" s="8" t="s">
        <v>20</v>
      </c>
      <c r="B5" s="9">
        <v>927247</v>
      </c>
      <c r="C5" s="9">
        <v>836406</v>
      </c>
      <c r="D5" s="9">
        <v>794025</v>
      </c>
      <c r="E5" s="9">
        <v>841159</v>
      </c>
      <c r="F5" s="9">
        <v>874237</v>
      </c>
      <c r="G5" s="9">
        <v>857359</v>
      </c>
      <c r="H5" s="9">
        <v>820769</v>
      </c>
      <c r="I5" s="9">
        <v>772337</v>
      </c>
      <c r="J5" s="10">
        <v>624627</v>
      </c>
      <c r="K5" s="10">
        <v>616321</v>
      </c>
      <c r="L5" s="10">
        <v>609272</v>
      </c>
      <c r="M5" s="10">
        <v>594517</v>
      </c>
      <c r="N5" s="10">
        <v>578213</v>
      </c>
      <c r="O5" s="10">
        <v>555432</v>
      </c>
      <c r="P5" s="10">
        <v>561949</v>
      </c>
      <c r="Q5" s="9">
        <v>547870</v>
      </c>
      <c r="R5" s="2"/>
      <c r="S5" s="10"/>
      <c r="T5" s="2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</row>
    <row r="6" spans="1:32" ht="14.45">
      <c r="A6" s="3" t="s">
        <v>21</v>
      </c>
      <c r="B6" s="4">
        <v>12913441</v>
      </c>
      <c r="C6" s="4">
        <v>11847711</v>
      </c>
      <c r="D6" s="4">
        <v>11744007</v>
      </c>
      <c r="E6" s="4">
        <v>12064332</v>
      </c>
      <c r="F6" s="4">
        <v>12293428</v>
      </c>
      <c r="G6" s="4">
        <v>12333253</v>
      </c>
      <c r="H6" s="4">
        <v>12627234</v>
      </c>
      <c r="I6" s="4">
        <v>10900000</v>
      </c>
      <c r="J6" s="7">
        <v>9221339</v>
      </c>
      <c r="K6" s="7">
        <v>8996976</v>
      </c>
      <c r="L6" s="7">
        <v>8678927</v>
      </c>
      <c r="M6" s="7">
        <v>8240726</v>
      </c>
      <c r="N6" s="7">
        <v>8027273</v>
      </c>
      <c r="O6" s="7">
        <v>7619303</v>
      </c>
      <c r="P6" s="7">
        <v>7402511</v>
      </c>
      <c r="Q6" s="4">
        <v>7286788</v>
      </c>
      <c r="R6" s="6"/>
      <c r="S6" s="7"/>
      <c r="T6" s="6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14.45">
      <c r="A7" s="8" t="s">
        <v>22</v>
      </c>
      <c r="B7" s="9">
        <v>1522471</v>
      </c>
      <c r="C7" s="9">
        <v>1336974</v>
      </c>
      <c r="D7" s="9">
        <v>1287236</v>
      </c>
      <c r="E7" s="9">
        <v>1345504</v>
      </c>
      <c r="F7" s="9">
        <v>1419415</v>
      </c>
      <c r="G7" s="9">
        <v>1363125</v>
      </c>
      <c r="H7" s="9">
        <v>1263461</v>
      </c>
      <c r="I7" s="9">
        <v>1088391</v>
      </c>
      <c r="J7" s="10">
        <v>818695</v>
      </c>
      <c r="K7" s="10">
        <v>733956</v>
      </c>
      <c r="L7" s="10">
        <v>652856</v>
      </c>
      <c r="M7" s="10">
        <v>595569</v>
      </c>
      <c r="N7" s="10">
        <v>532198</v>
      </c>
      <c r="O7" s="10">
        <v>467366</v>
      </c>
      <c r="P7" s="10">
        <v>433039</v>
      </c>
      <c r="Q7" s="9">
        <v>455594</v>
      </c>
      <c r="R7" s="2"/>
      <c r="S7" s="10"/>
      <c r="T7" s="2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</row>
    <row r="8" spans="1:32" ht="14.45">
      <c r="A8" s="3" t="s">
        <v>23</v>
      </c>
      <c r="B8" s="4">
        <v>961399</v>
      </c>
      <c r="C8" s="4">
        <v>874974</v>
      </c>
      <c r="D8" s="4">
        <v>858543</v>
      </c>
      <c r="E8" s="4">
        <v>834343</v>
      </c>
      <c r="F8" s="4">
        <v>794805</v>
      </c>
      <c r="G8" s="4">
        <v>771512</v>
      </c>
      <c r="H8" s="4">
        <v>760758</v>
      </c>
      <c r="I8" s="4">
        <v>735767</v>
      </c>
      <c r="J8" s="7">
        <v>626175</v>
      </c>
      <c r="K8" s="7">
        <v>595272</v>
      </c>
      <c r="L8" s="7">
        <v>579257</v>
      </c>
      <c r="M8" s="7">
        <v>539412</v>
      </c>
      <c r="N8" s="7">
        <v>457936</v>
      </c>
      <c r="O8" s="7">
        <v>431632</v>
      </c>
      <c r="P8" s="7">
        <v>405500</v>
      </c>
      <c r="Q8" s="4">
        <v>393551</v>
      </c>
      <c r="R8" s="6"/>
      <c r="S8" s="7"/>
      <c r="T8" s="6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</row>
    <row r="9" spans="1:32" ht="14.45">
      <c r="A9" s="8" t="s">
        <v>24</v>
      </c>
      <c r="B9" s="9">
        <v>268963</v>
      </c>
      <c r="C9" s="9">
        <v>240476</v>
      </c>
      <c r="D9" s="9">
        <v>230930</v>
      </c>
      <c r="E9" s="9">
        <v>230590</v>
      </c>
      <c r="F9" s="9">
        <v>227659</v>
      </c>
      <c r="G9" s="9">
        <v>235967</v>
      </c>
      <c r="H9" s="9">
        <v>240302</v>
      </c>
      <c r="I9" s="9">
        <v>233471</v>
      </c>
      <c r="J9" s="10">
        <v>217708</v>
      </c>
      <c r="K9" s="10">
        <v>214914</v>
      </c>
      <c r="L9" s="10">
        <v>205037</v>
      </c>
      <c r="M9" s="10">
        <v>187471</v>
      </c>
      <c r="N9" s="10">
        <v>173007</v>
      </c>
      <c r="O9" s="10">
        <v>159820</v>
      </c>
      <c r="P9" s="10">
        <v>149446</v>
      </c>
      <c r="Q9" s="9">
        <v>149250</v>
      </c>
      <c r="R9" s="2"/>
      <c r="S9" s="10"/>
      <c r="T9" s="2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spans="1:32" ht="14.45">
      <c r="A10" s="3" t="s">
        <v>25</v>
      </c>
      <c r="B10" s="4">
        <v>269591</v>
      </c>
      <c r="C10" s="4">
        <v>250860</v>
      </c>
      <c r="D10" s="4">
        <v>254774</v>
      </c>
      <c r="E10" s="4">
        <v>255054</v>
      </c>
      <c r="F10" s="4">
        <v>254253</v>
      </c>
      <c r="G10" s="4">
        <v>264415</v>
      </c>
      <c r="H10" s="4">
        <v>255352</v>
      </c>
      <c r="I10" s="4">
        <v>246413</v>
      </c>
      <c r="J10" s="7">
        <v>210376</v>
      </c>
      <c r="K10" s="7">
        <v>204601</v>
      </c>
      <c r="L10" s="7">
        <v>196144</v>
      </c>
      <c r="M10" s="7">
        <v>151742</v>
      </c>
      <c r="N10" s="7">
        <v>140190</v>
      </c>
      <c r="O10" s="7">
        <v>131684</v>
      </c>
      <c r="P10" s="7">
        <v>131569</v>
      </c>
      <c r="Q10" s="4">
        <v>130544</v>
      </c>
      <c r="R10" s="6"/>
      <c r="S10" s="7"/>
      <c r="T10" s="6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ht="14.45">
      <c r="A11" s="8" t="s">
        <v>26</v>
      </c>
      <c r="B11" s="9">
        <v>4316655</v>
      </c>
      <c r="C11" s="9">
        <v>3892552</v>
      </c>
      <c r="D11" s="9">
        <v>3650441</v>
      </c>
      <c r="E11" s="9">
        <v>3716933</v>
      </c>
      <c r="F11" s="9">
        <v>3874106</v>
      </c>
      <c r="G11" s="9">
        <v>3605848</v>
      </c>
      <c r="H11" s="9">
        <v>3523843</v>
      </c>
      <c r="I11" s="9">
        <v>3327915</v>
      </c>
      <c r="J11" s="10">
        <v>3552980</v>
      </c>
      <c r="K11" s="10">
        <v>3415214</v>
      </c>
      <c r="L11" s="10">
        <v>3246247</v>
      </c>
      <c r="M11" s="10">
        <v>3055917</v>
      </c>
      <c r="N11" s="10">
        <v>2727828</v>
      </c>
      <c r="O11" s="10">
        <v>2382926</v>
      </c>
      <c r="P11" s="10">
        <v>2279875</v>
      </c>
      <c r="Q11" s="9">
        <v>2378939</v>
      </c>
      <c r="R11" s="2"/>
      <c r="S11" s="10"/>
      <c r="T11" s="2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</row>
    <row r="12" spans="1:32" ht="14.45">
      <c r="A12" s="3" t="s">
        <v>27</v>
      </c>
      <c r="B12" s="4">
        <v>2194346</v>
      </c>
      <c r="C12" s="4">
        <v>1945955</v>
      </c>
      <c r="D12" s="4">
        <v>1841182</v>
      </c>
      <c r="E12" s="4">
        <v>1863305</v>
      </c>
      <c r="F12" s="4">
        <v>1765789</v>
      </c>
      <c r="G12" s="4">
        <v>1782171</v>
      </c>
      <c r="H12" s="4">
        <v>1785957</v>
      </c>
      <c r="I12" s="4">
        <v>1766387</v>
      </c>
      <c r="J12" s="7">
        <v>1764173</v>
      </c>
      <c r="K12" s="7">
        <v>1749278</v>
      </c>
      <c r="L12" s="7">
        <v>1709353</v>
      </c>
      <c r="M12" s="7">
        <v>1663390</v>
      </c>
      <c r="N12" s="7">
        <v>1586051</v>
      </c>
      <c r="O12" s="7">
        <v>1492397</v>
      </c>
      <c r="P12" s="7">
        <v>1501051</v>
      </c>
      <c r="Q12" s="4">
        <v>1582912</v>
      </c>
      <c r="R12" s="6"/>
      <c r="S12" s="7"/>
      <c r="T12" s="6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2" ht="14.45">
      <c r="A13" s="8" t="s">
        <v>28</v>
      </c>
      <c r="B13" s="9">
        <v>409776</v>
      </c>
      <c r="C13" s="9">
        <v>351439</v>
      </c>
      <c r="D13" s="9">
        <v>329106</v>
      </c>
      <c r="E13" s="9">
        <v>338832</v>
      </c>
      <c r="F13" s="9">
        <v>348125</v>
      </c>
      <c r="G13" s="9">
        <v>340999</v>
      </c>
      <c r="H13" s="9">
        <v>331168</v>
      </c>
      <c r="I13" s="9">
        <v>321230</v>
      </c>
      <c r="J13" s="10">
        <v>292390</v>
      </c>
      <c r="K13" s="10">
        <v>287892</v>
      </c>
      <c r="L13" s="10">
        <v>272257</v>
      </c>
      <c r="M13" s="10">
        <v>259259</v>
      </c>
      <c r="N13" s="10">
        <v>235163</v>
      </c>
      <c r="O13" s="10">
        <v>211087</v>
      </c>
      <c r="P13" s="10">
        <v>202126</v>
      </c>
      <c r="Q13" s="9">
        <v>203169</v>
      </c>
      <c r="R13" s="2"/>
      <c r="S13" s="10"/>
      <c r="T13" s="2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</row>
    <row r="14" spans="1:32" ht="14.45">
      <c r="A14" s="3" t="s">
        <v>29</v>
      </c>
      <c r="B14" s="4">
        <v>395822</v>
      </c>
      <c r="C14" s="4">
        <v>342341</v>
      </c>
      <c r="D14" s="4">
        <v>274946</v>
      </c>
      <c r="E14" s="4">
        <v>273002</v>
      </c>
      <c r="F14" s="4">
        <v>294792</v>
      </c>
      <c r="G14" s="4">
        <v>289367</v>
      </c>
      <c r="H14" s="4">
        <v>277538</v>
      </c>
      <c r="I14" s="4">
        <v>275274</v>
      </c>
      <c r="J14" s="7">
        <v>255440</v>
      </c>
      <c r="K14" s="7">
        <v>245422</v>
      </c>
      <c r="L14" s="7">
        <v>239837</v>
      </c>
      <c r="M14" s="7">
        <v>231622</v>
      </c>
      <c r="N14" s="7">
        <v>213252</v>
      </c>
      <c r="O14" s="7">
        <v>198211</v>
      </c>
      <c r="P14" s="7">
        <v>191252</v>
      </c>
      <c r="Q14" s="4">
        <v>181387</v>
      </c>
      <c r="R14" s="6"/>
      <c r="S14" s="7"/>
      <c r="T14" s="6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</row>
    <row r="15" spans="1:32" ht="14.45">
      <c r="A15" s="8" t="s">
        <v>30</v>
      </c>
      <c r="B15" s="9">
        <v>3417591</v>
      </c>
      <c r="C15" s="9">
        <v>3103953</v>
      </c>
      <c r="D15" s="9">
        <v>2954400</v>
      </c>
      <c r="E15" s="9">
        <v>3108756</v>
      </c>
      <c r="F15" s="9">
        <v>3075710</v>
      </c>
      <c r="G15" s="9">
        <v>3123639</v>
      </c>
      <c r="H15" s="9">
        <v>3163838</v>
      </c>
      <c r="I15" s="9">
        <v>3003141</v>
      </c>
      <c r="J15" s="10">
        <v>2854838</v>
      </c>
      <c r="K15" s="10">
        <v>2873461</v>
      </c>
      <c r="L15" s="10">
        <v>2809771</v>
      </c>
      <c r="M15" s="10">
        <v>2684170</v>
      </c>
      <c r="N15" s="10">
        <v>2412561</v>
      </c>
      <c r="O15" s="10">
        <v>2229507</v>
      </c>
      <c r="P15" s="10">
        <v>2105445</v>
      </c>
      <c r="Q15" s="9">
        <v>1956353</v>
      </c>
      <c r="R15" s="2"/>
      <c r="S15" s="10"/>
      <c r="T15" s="2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</row>
    <row r="16" spans="1:32" ht="14.45">
      <c r="A16" s="3" t="s">
        <v>31</v>
      </c>
      <c r="B16" s="4">
        <v>1769583</v>
      </c>
      <c r="C16" s="4">
        <v>1513958</v>
      </c>
      <c r="D16" s="4">
        <v>1354126</v>
      </c>
      <c r="E16" s="4">
        <v>1341244</v>
      </c>
      <c r="F16" s="4">
        <v>1382276</v>
      </c>
      <c r="G16" s="4">
        <v>1476940</v>
      </c>
      <c r="H16" s="4">
        <v>1341018</v>
      </c>
      <c r="I16" s="4">
        <v>1201274</v>
      </c>
      <c r="J16" s="7">
        <v>1115355</v>
      </c>
      <c r="K16" s="7">
        <v>1109776</v>
      </c>
      <c r="L16" s="7">
        <v>1061894</v>
      </c>
      <c r="M16" s="7">
        <v>1044557</v>
      </c>
      <c r="N16" s="7">
        <v>990796</v>
      </c>
      <c r="O16" s="7">
        <v>898653</v>
      </c>
      <c r="P16" s="7">
        <v>856094</v>
      </c>
      <c r="Q16" s="4">
        <v>849187</v>
      </c>
      <c r="R16" s="6"/>
      <c r="S16" s="7"/>
      <c r="T16" s="6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</row>
    <row r="17" spans="1:32" ht="14.45">
      <c r="A17" s="8" t="s">
        <v>32</v>
      </c>
      <c r="B17" s="9">
        <v>781468</v>
      </c>
      <c r="C17" s="9">
        <v>702567</v>
      </c>
      <c r="D17" s="9">
        <v>676777</v>
      </c>
      <c r="E17" s="9">
        <v>661148</v>
      </c>
      <c r="F17" s="9">
        <v>649088</v>
      </c>
      <c r="G17" s="9">
        <v>618152</v>
      </c>
      <c r="H17" s="9">
        <v>597300</v>
      </c>
      <c r="I17" s="9">
        <v>598873</v>
      </c>
      <c r="J17" s="10">
        <v>529724</v>
      </c>
      <c r="K17" s="10">
        <v>517180</v>
      </c>
      <c r="L17" s="10">
        <v>487923</v>
      </c>
      <c r="M17" s="10">
        <v>452270</v>
      </c>
      <c r="N17" s="10">
        <v>418130</v>
      </c>
      <c r="O17" s="10">
        <v>369480</v>
      </c>
      <c r="P17" s="10">
        <v>347512</v>
      </c>
      <c r="Q17" s="9">
        <v>352586</v>
      </c>
      <c r="R17" s="2"/>
      <c r="S17" s="10"/>
      <c r="T17" s="2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</row>
    <row r="18" spans="1:32" ht="14.45">
      <c r="A18" s="3" t="s">
        <v>33</v>
      </c>
      <c r="B18" s="4">
        <v>447856</v>
      </c>
      <c r="C18" s="4">
        <v>401103</v>
      </c>
      <c r="D18" s="4">
        <v>370030</v>
      </c>
      <c r="E18" s="4">
        <v>389737</v>
      </c>
      <c r="F18" s="4">
        <v>392222</v>
      </c>
      <c r="G18" s="4">
        <v>420386</v>
      </c>
      <c r="H18" s="4">
        <v>405613</v>
      </c>
      <c r="I18" s="4">
        <v>404319</v>
      </c>
      <c r="J18" s="7">
        <v>414763</v>
      </c>
      <c r="K18" s="7">
        <v>389778</v>
      </c>
      <c r="L18" s="7">
        <v>370994</v>
      </c>
      <c r="M18" s="7">
        <v>325065</v>
      </c>
      <c r="N18" s="7">
        <v>303131</v>
      </c>
      <c r="O18" s="7">
        <v>291747</v>
      </c>
      <c r="P18" s="7">
        <v>280474</v>
      </c>
      <c r="Q18" s="4">
        <v>303531</v>
      </c>
      <c r="R18" s="6"/>
      <c r="S18" s="7"/>
      <c r="T18" s="6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</row>
    <row r="19" spans="1:32" ht="14.45">
      <c r="A19" s="8" t="s">
        <v>34</v>
      </c>
      <c r="B19" s="9">
        <v>1596112</v>
      </c>
      <c r="C19" s="9">
        <v>1420933</v>
      </c>
      <c r="D19" s="9">
        <v>1307424</v>
      </c>
      <c r="E19" s="9">
        <v>1343781</v>
      </c>
      <c r="F19" s="9">
        <v>1354391</v>
      </c>
      <c r="G19" s="9">
        <v>1225842</v>
      </c>
      <c r="H19" s="9">
        <v>1117207</v>
      </c>
      <c r="I19" s="9">
        <v>1054115</v>
      </c>
      <c r="J19" s="10">
        <v>867170</v>
      </c>
      <c r="K19" s="10">
        <v>866031</v>
      </c>
      <c r="L19" s="10">
        <v>861523</v>
      </c>
      <c r="M19" s="10">
        <v>834962</v>
      </c>
      <c r="N19" s="10">
        <v>802491</v>
      </c>
      <c r="O19" s="10">
        <v>752055</v>
      </c>
      <c r="P19" s="10">
        <v>747536</v>
      </c>
      <c r="Q19" s="9">
        <v>733725</v>
      </c>
      <c r="R19" s="2"/>
      <c r="S19" s="10"/>
      <c r="T19" s="2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</row>
    <row r="20" spans="1:32" ht="14.45">
      <c r="A20" s="3" t="s">
        <v>35</v>
      </c>
      <c r="B20" s="4">
        <v>1748860</v>
      </c>
      <c r="C20" s="4">
        <v>1586472</v>
      </c>
      <c r="D20" s="4">
        <v>1446623</v>
      </c>
      <c r="E20" s="4">
        <v>1450391</v>
      </c>
      <c r="F20" s="4">
        <v>1448253</v>
      </c>
      <c r="G20" s="4">
        <v>1052682</v>
      </c>
      <c r="H20" s="4">
        <v>1072982</v>
      </c>
      <c r="I20" s="4">
        <v>1033090</v>
      </c>
      <c r="J20" s="7">
        <v>1170642</v>
      </c>
      <c r="K20" s="7">
        <v>1164796</v>
      </c>
      <c r="L20" s="7">
        <v>1121318</v>
      </c>
      <c r="M20" s="7">
        <v>1087073</v>
      </c>
      <c r="N20" s="7">
        <v>1024957</v>
      </c>
      <c r="O20" s="7">
        <v>983210</v>
      </c>
      <c r="P20" s="7">
        <v>935028</v>
      </c>
      <c r="Q20" s="4">
        <v>1000277</v>
      </c>
      <c r="R20" s="6"/>
      <c r="S20" s="7"/>
      <c r="T20" s="6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</row>
    <row r="21" spans="1:32" ht="14.45">
      <c r="A21" s="8" t="s">
        <v>36</v>
      </c>
      <c r="B21" s="9">
        <v>323687</v>
      </c>
      <c r="C21" s="9">
        <v>287654</v>
      </c>
      <c r="D21" s="9">
        <v>254957</v>
      </c>
      <c r="E21" s="9">
        <v>230488</v>
      </c>
      <c r="F21" s="9">
        <v>235597</v>
      </c>
      <c r="G21" s="9">
        <v>274432</v>
      </c>
      <c r="H21" s="9">
        <v>283399</v>
      </c>
      <c r="I21" s="9">
        <v>299549</v>
      </c>
      <c r="J21" s="10">
        <v>288081</v>
      </c>
      <c r="K21" s="10">
        <v>301438</v>
      </c>
      <c r="L21" s="10">
        <v>313545</v>
      </c>
      <c r="M21" s="10">
        <v>295179</v>
      </c>
      <c r="N21" s="10">
        <v>277055</v>
      </c>
      <c r="O21" s="10">
        <v>268339</v>
      </c>
      <c r="P21" s="10">
        <v>275346</v>
      </c>
      <c r="Q21" s="9">
        <v>263105</v>
      </c>
      <c r="R21" s="2"/>
      <c r="S21" s="10"/>
      <c r="T21" s="2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</row>
    <row r="22" spans="1:32" ht="14.45">
      <c r="A22" s="3" t="s">
        <v>37</v>
      </c>
      <c r="B22" s="4">
        <v>1523891</v>
      </c>
      <c r="C22" s="4">
        <v>1377552</v>
      </c>
      <c r="D22" s="4">
        <v>1322426</v>
      </c>
      <c r="E22" s="4">
        <v>1312067</v>
      </c>
      <c r="F22" s="4">
        <v>1305591</v>
      </c>
      <c r="G22" s="4">
        <v>1229447</v>
      </c>
      <c r="H22" s="4">
        <v>1189192</v>
      </c>
      <c r="I22" s="4">
        <v>1156628</v>
      </c>
      <c r="J22" s="7">
        <v>1033249</v>
      </c>
      <c r="K22" s="7">
        <v>986763</v>
      </c>
      <c r="L22" s="7">
        <v>945318</v>
      </c>
      <c r="M22" s="7">
        <v>867170</v>
      </c>
      <c r="N22" s="7">
        <v>759182</v>
      </c>
      <c r="O22" s="7">
        <v>660677</v>
      </c>
      <c r="P22" s="7">
        <v>629870</v>
      </c>
      <c r="Q22" s="4">
        <v>608752</v>
      </c>
      <c r="R22" s="6"/>
      <c r="S22" s="7"/>
      <c r="T22" s="6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</row>
    <row r="23" spans="1:32" ht="14.45">
      <c r="A23" s="8" t="s">
        <v>38</v>
      </c>
      <c r="B23" s="9">
        <v>1789843</v>
      </c>
      <c r="C23" s="9">
        <v>1632191</v>
      </c>
      <c r="D23" s="9">
        <v>1598924</v>
      </c>
      <c r="E23" s="9">
        <v>1650364</v>
      </c>
      <c r="F23" s="9">
        <v>1661114</v>
      </c>
      <c r="G23" s="9">
        <v>1665649</v>
      </c>
      <c r="H23" s="9">
        <v>1642613</v>
      </c>
      <c r="I23" s="9">
        <v>1469714</v>
      </c>
      <c r="J23" s="10">
        <v>1392502</v>
      </c>
      <c r="K23" s="10">
        <v>1352214</v>
      </c>
      <c r="L23" s="10">
        <v>1306943</v>
      </c>
      <c r="M23" s="10">
        <v>1263960</v>
      </c>
      <c r="N23" s="10">
        <v>1199105</v>
      </c>
      <c r="O23" s="10">
        <v>1158694</v>
      </c>
      <c r="P23" s="10">
        <v>1085392</v>
      </c>
      <c r="Q23" s="9">
        <v>1038519</v>
      </c>
      <c r="R23" s="2"/>
      <c r="S23" s="10"/>
      <c r="T23" s="2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</row>
    <row r="24" spans="1:32" ht="14.45">
      <c r="A24" s="3" t="s">
        <v>39</v>
      </c>
      <c r="B24" s="4">
        <v>2760007</v>
      </c>
      <c r="C24" s="4">
        <v>2453888</v>
      </c>
      <c r="D24" s="4">
        <v>2305833</v>
      </c>
      <c r="E24" s="4">
        <v>2357089</v>
      </c>
      <c r="F24" s="4">
        <v>2378157</v>
      </c>
      <c r="G24" s="4">
        <v>2312812</v>
      </c>
      <c r="H24" s="4">
        <v>2334621</v>
      </c>
      <c r="I24" s="4">
        <v>2198387</v>
      </c>
      <c r="J24" s="7">
        <v>1976271</v>
      </c>
      <c r="K24" s="7">
        <v>1936772</v>
      </c>
      <c r="L24" s="7">
        <v>1984243</v>
      </c>
      <c r="M24" s="7">
        <v>1908525</v>
      </c>
      <c r="N24" s="7">
        <v>1731108</v>
      </c>
      <c r="O24" s="7">
        <v>1569654</v>
      </c>
      <c r="P24" s="7">
        <v>1545475</v>
      </c>
      <c r="Q24" s="4">
        <v>1508110</v>
      </c>
      <c r="R24" s="6"/>
      <c r="S24" s="7"/>
      <c r="T24" s="6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</row>
    <row r="25" spans="1:32" ht="14.45">
      <c r="A25" s="8" t="s">
        <v>40</v>
      </c>
      <c r="B25" s="9">
        <v>1229027</v>
      </c>
      <c r="C25" s="9">
        <v>1094130</v>
      </c>
      <c r="D25" s="9">
        <v>1045238</v>
      </c>
      <c r="E25" s="9">
        <v>1086788</v>
      </c>
      <c r="F25" s="9">
        <v>1061615</v>
      </c>
      <c r="G25" s="9">
        <v>1049997</v>
      </c>
      <c r="H25" s="9">
        <v>1029724</v>
      </c>
      <c r="I25" s="9">
        <v>1055689</v>
      </c>
      <c r="J25" s="10">
        <v>880992</v>
      </c>
      <c r="K25" s="10">
        <v>870180</v>
      </c>
      <c r="L25" s="10">
        <v>834048</v>
      </c>
      <c r="M25" s="10">
        <v>717056</v>
      </c>
      <c r="N25" s="10">
        <v>666126</v>
      </c>
      <c r="O25" s="10">
        <v>606168</v>
      </c>
      <c r="P25" s="10">
        <v>587758</v>
      </c>
      <c r="Q25" s="9">
        <v>587829</v>
      </c>
      <c r="R25" s="2"/>
      <c r="S25" s="10"/>
      <c r="T25" s="2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</row>
    <row r="26" spans="1:32" ht="14.45">
      <c r="A26" s="3" t="s">
        <v>41</v>
      </c>
      <c r="B26" s="4">
        <v>708550</v>
      </c>
      <c r="C26" s="4">
        <v>637591</v>
      </c>
      <c r="D26" s="4">
        <v>620078</v>
      </c>
      <c r="E26" s="4">
        <v>630719</v>
      </c>
      <c r="F26" s="4">
        <v>656669</v>
      </c>
      <c r="G26" s="4">
        <v>699103</v>
      </c>
      <c r="H26" s="4">
        <v>712828</v>
      </c>
      <c r="I26" s="4">
        <v>687967</v>
      </c>
      <c r="J26" s="7">
        <v>692641</v>
      </c>
      <c r="K26" s="7">
        <v>692750</v>
      </c>
      <c r="L26" s="7">
        <v>687469</v>
      </c>
      <c r="M26" s="7">
        <v>667453</v>
      </c>
      <c r="N26" s="7">
        <v>644397</v>
      </c>
      <c r="O26" s="7">
        <v>595578</v>
      </c>
      <c r="P26" s="7">
        <v>570022</v>
      </c>
      <c r="Q26" s="4">
        <v>600157</v>
      </c>
      <c r="R26" s="6"/>
      <c r="S26" s="7"/>
      <c r="T26" s="6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4.45">
      <c r="A27" s="8" t="s">
        <v>42</v>
      </c>
      <c r="B27" s="9">
        <v>1083907</v>
      </c>
      <c r="C27" s="9">
        <v>933956</v>
      </c>
      <c r="D27" s="9">
        <v>864141</v>
      </c>
      <c r="E27" s="9">
        <v>972388</v>
      </c>
      <c r="F27" s="9">
        <v>1006903</v>
      </c>
      <c r="G27" s="9">
        <v>964598</v>
      </c>
      <c r="H27" s="9">
        <v>926289</v>
      </c>
      <c r="I27" s="9">
        <v>808824</v>
      </c>
      <c r="J27" s="10">
        <v>866954</v>
      </c>
      <c r="K27" s="10">
        <v>887728</v>
      </c>
      <c r="L27" s="10">
        <v>895253</v>
      </c>
      <c r="M27" s="10">
        <v>889163</v>
      </c>
      <c r="N27" s="10">
        <v>843433</v>
      </c>
      <c r="O27" s="10">
        <v>809623</v>
      </c>
      <c r="P27" s="10">
        <v>779736</v>
      </c>
      <c r="Q27" s="9">
        <v>785897</v>
      </c>
      <c r="R27" s="2"/>
      <c r="S27" s="10"/>
      <c r="T27" s="2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</row>
    <row r="28" spans="1:32" ht="14.45">
      <c r="A28" s="3" t="s">
        <v>43</v>
      </c>
      <c r="B28" s="4">
        <v>291344</v>
      </c>
      <c r="C28" s="4">
        <v>257006</v>
      </c>
      <c r="D28" s="4">
        <v>273144</v>
      </c>
      <c r="E28" s="4">
        <v>280768</v>
      </c>
      <c r="F28" s="4">
        <v>261293</v>
      </c>
      <c r="G28" s="4">
        <v>239983</v>
      </c>
      <c r="H28" s="4">
        <v>177652</v>
      </c>
      <c r="I28" s="4">
        <v>168500</v>
      </c>
      <c r="J28" s="7">
        <v>152619</v>
      </c>
      <c r="K28" s="7">
        <v>144144</v>
      </c>
      <c r="L28" s="7">
        <v>137239</v>
      </c>
      <c r="M28" s="7">
        <v>126661</v>
      </c>
      <c r="N28" s="7">
        <v>113739</v>
      </c>
      <c r="O28" s="7">
        <v>105776</v>
      </c>
      <c r="P28" s="7">
        <v>103389</v>
      </c>
      <c r="Q28" s="4">
        <v>97365</v>
      </c>
      <c r="R28" s="6"/>
      <c r="S28" s="7"/>
      <c r="T28" s="6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</row>
    <row r="29" spans="1:32" ht="14.45">
      <c r="A29" s="8" t="s">
        <v>44</v>
      </c>
      <c r="B29" s="11">
        <v>331028</v>
      </c>
      <c r="C29" s="9">
        <v>256931</v>
      </c>
      <c r="D29" s="9">
        <v>245673</v>
      </c>
      <c r="E29" s="9">
        <v>248886</v>
      </c>
      <c r="F29" s="9">
        <v>244956</v>
      </c>
      <c r="G29" s="9">
        <v>240748</v>
      </c>
      <c r="H29" s="9">
        <v>237498</v>
      </c>
      <c r="I29" s="9">
        <v>238506</v>
      </c>
      <c r="J29" s="10">
        <v>244432</v>
      </c>
      <c r="K29" s="10">
        <v>236616</v>
      </c>
      <c r="L29" s="10">
        <v>236596</v>
      </c>
      <c r="M29" s="10">
        <v>228521</v>
      </c>
      <c r="N29" s="10">
        <v>213744</v>
      </c>
      <c r="O29" s="10">
        <v>202697</v>
      </c>
      <c r="P29" s="10">
        <v>201691</v>
      </c>
      <c r="Q29" s="9">
        <v>201894</v>
      </c>
      <c r="R29" s="2"/>
      <c r="S29" s="10"/>
      <c r="T29" s="2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</row>
    <row r="30" spans="1:32" ht="14.45">
      <c r="A30" s="3" t="s">
        <v>45</v>
      </c>
      <c r="B30" s="4">
        <v>794724</v>
      </c>
      <c r="C30" s="4">
        <v>685073</v>
      </c>
      <c r="D30" s="4">
        <v>631512</v>
      </c>
      <c r="E30" s="4">
        <v>643455</v>
      </c>
      <c r="F30" s="4">
        <v>631132</v>
      </c>
      <c r="G30" s="4">
        <v>608960</v>
      </c>
      <c r="H30" s="4">
        <v>563484</v>
      </c>
      <c r="I30" s="4">
        <v>507572</v>
      </c>
      <c r="J30" s="7">
        <v>334766</v>
      </c>
      <c r="K30" s="7">
        <v>325717</v>
      </c>
      <c r="L30" s="7">
        <v>312039</v>
      </c>
      <c r="M30" s="7">
        <v>284855</v>
      </c>
      <c r="N30" s="7">
        <v>235944</v>
      </c>
      <c r="O30" s="7">
        <v>215732</v>
      </c>
      <c r="P30" s="7">
        <v>200099</v>
      </c>
      <c r="Q30" s="4">
        <v>199648</v>
      </c>
      <c r="R30" s="6"/>
      <c r="S30" s="7"/>
      <c r="T30" s="6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1:32" ht="14.45">
      <c r="A31" s="8" t="s">
        <v>46</v>
      </c>
      <c r="B31" s="9">
        <v>223380</v>
      </c>
      <c r="C31" s="9">
        <v>194886</v>
      </c>
      <c r="D31" s="9">
        <v>178783</v>
      </c>
      <c r="E31" s="9">
        <v>185529</v>
      </c>
      <c r="F31" s="9">
        <v>188296</v>
      </c>
      <c r="G31" s="9">
        <v>190009</v>
      </c>
      <c r="H31" s="9">
        <v>181243</v>
      </c>
      <c r="I31" s="9">
        <v>137163</v>
      </c>
      <c r="J31" s="10">
        <v>151415</v>
      </c>
      <c r="K31" s="10">
        <v>142868</v>
      </c>
      <c r="L31" s="10">
        <v>142838</v>
      </c>
      <c r="M31" s="10">
        <v>139027</v>
      </c>
      <c r="N31" s="10">
        <v>132005</v>
      </c>
      <c r="O31" s="10">
        <v>122309</v>
      </c>
      <c r="P31" s="10">
        <v>117515</v>
      </c>
      <c r="Q31" s="9">
        <v>116488</v>
      </c>
      <c r="R31" s="2"/>
      <c r="S31" s="10"/>
      <c r="T31" s="2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</row>
    <row r="32" spans="1:32" ht="14.45">
      <c r="A32" s="3" t="s">
        <v>47</v>
      </c>
      <c r="B32" s="12">
        <v>1994023</v>
      </c>
      <c r="C32" s="4">
        <v>1782694</v>
      </c>
      <c r="D32" s="4">
        <v>1727705</v>
      </c>
      <c r="E32" s="4">
        <v>1786522</v>
      </c>
      <c r="F32" s="4">
        <v>1787875</v>
      </c>
      <c r="G32" s="4">
        <v>1780412</v>
      </c>
      <c r="H32" s="4">
        <v>1790621</v>
      </c>
      <c r="I32" s="4">
        <v>1534404</v>
      </c>
      <c r="J32" s="7">
        <v>1157176</v>
      </c>
      <c r="K32" s="7">
        <v>1149137</v>
      </c>
      <c r="L32" s="7">
        <v>1064318</v>
      </c>
      <c r="M32" s="7">
        <v>1011412</v>
      </c>
      <c r="N32" s="7">
        <v>946278</v>
      </c>
      <c r="O32" s="7">
        <v>902881</v>
      </c>
      <c r="P32" s="7">
        <v>886894</v>
      </c>
      <c r="Q32" s="4">
        <v>878825</v>
      </c>
      <c r="R32" s="6"/>
      <c r="S32" s="7"/>
      <c r="T32" s="6"/>
      <c r="U32" s="7"/>
      <c r="V32" s="7"/>
      <c r="W32" s="7"/>
      <c r="X32" s="7"/>
      <c r="Y32" s="6"/>
      <c r="Z32" s="7"/>
      <c r="AA32" s="7"/>
      <c r="AB32" s="7"/>
      <c r="AC32" s="7"/>
      <c r="AD32" s="7"/>
      <c r="AE32" s="7"/>
      <c r="AF32" s="7"/>
    </row>
    <row r="33" spans="1:32" ht="14.45">
      <c r="A33" s="8" t="s">
        <v>48</v>
      </c>
      <c r="B33" s="9">
        <v>842999</v>
      </c>
      <c r="C33" s="9">
        <v>775051</v>
      </c>
      <c r="D33" s="9">
        <v>734948</v>
      </c>
      <c r="E33" s="9">
        <v>737816</v>
      </c>
      <c r="F33" s="9">
        <v>784379</v>
      </c>
      <c r="G33" s="9">
        <v>757248</v>
      </c>
      <c r="H33" s="9">
        <v>711541</v>
      </c>
      <c r="I33" s="9">
        <v>691524</v>
      </c>
      <c r="J33" s="10">
        <v>515362</v>
      </c>
      <c r="K33" s="10">
        <v>516826</v>
      </c>
      <c r="L33" s="10">
        <v>517565</v>
      </c>
      <c r="M33" s="10">
        <v>517315</v>
      </c>
      <c r="N33" s="10">
        <v>481347</v>
      </c>
      <c r="O33" s="10">
        <v>442006</v>
      </c>
      <c r="P33" s="10">
        <v>388472</v>
      </c>
      <c r="Q33" s="9">
        <v>379598</v>
      </c>
      <c r="R33" s="2"/>
      <c r="S33" s="10"/>
      <c r="T33" s="2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</row>
    <row r="34" spans="1:32" ht="14.45">
      <c r="A34" s="3" t="s">
        <v>49</v>
      </c>
      <c r="B34" s="4">
        <v>6874527</v>
      </c>
      <c r="C34" s="4">
        <v>6279719</v>
      </c>
      <c r="D34" s="4">
        <v>6083528</v>
      </c>
      <c r="E34" s="4">
        <v>6132759</v>
      </c>
      <c r="F34" s="4">
        <v>6073176</v>
      </c>
      <c r="G34" s="4">
        <v>6413404</v>
      </c>
      <c r="H34" s="4">
        <v>6479343</v>
      </c>
      <c r="I34" s="4">
        <v>6093172</v>
      </c>
      <c r="J34" s="7">
        <v>5606337</v>
      </c>
      <c r="K34" s="7">
        <v>5456462</v>
      </c>
      <c r="L34" s="7">
        <v>5312152</v>
      </c>
      <c r="M34" s="7">
        <v>5116892</v>
      </c>
      <c r="N34" s="7">
        <v>4800703</v>
      </c>
      <c r="O34" s="7">
        <v>4504911</v>
      </c>
      <c r="P34" s="7">
        <v>4495164</v>
      </c>
      <c r="Q34" s="4">
        <v>4565889</v>
      </c>
      <c r="R34" s="6"/>
      <c r="S34" s="7"/>
      <c r="T34" s="6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 ht="14.45">
      <c r="A35" s="8" t="s">
        <v>50</v>
      </c>
      <c r="B35" s="9">
        <v>2109691</v>
      </c>
      <c r="C35" s="9">
        <v>1878507</v>
      </c>
      <c r="D35" s="9">
        <v>1742944</v>
      </c>
      <c r="E35" s="9">
        <v>1779044</v>
      </c>
      <c r="F35" s="9">
        <v>1785838</v>
      </c>
      <c r="G35" s="9">
        <v>2047693</v>
      </c>
      <c r="H35" s="9">
        <v>2000049</v>
      </c>
      <c r="I35" s="9">
        <v>1809993</v>
      </c>
      <c r="J35" s="10">
        <v>1699943</v>
      </c>
      <c r="K35" s="10">
        <v>1661666</v>
      </c>
      <c r="L35" s="10">
        <v>1584355</v>
      </c>
      <c r="M35" s="10">
        <v>1530130</v>
      </c>
      <c r="N35" s="10">
        <v>1461073</v>
      </c>
      <c r="O35" s="10">
        <v>1360579</v>
      </c>
      <c r="P35" s="10">
        <v>1293267</v>
      </c>
      <c r="Q35" s="9">
        <v>1288466</v>
      </c>
      <c r="R35" s="2"/>
      <c r="S35" s="10"/>
      <c r="T35" s="2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2" ht="14.45">
      <c r="A36" s="13" t="s">
        <v>51</v>
      </c>
      <c r="B36" s="4">
        <v>114242</v>
      </c>
      <c r="C36" s="4">
        <v>96757</v>
      </c>
      <c r="D36" s="4">
        <v>90107</v>
      </c>
      <c r="E36" s="4">
        <v>94285</v>
      </c>
      <c r="F36" s="4">
        <v>93804</v>
      </c>
      <c r="G36" s="4">
        <v>89914</v>
      </c>
      <c r="H36" s="4">
        <v>88820</v>
      </c>
      <c r="I36" s="4" t="s">
        <v>52</v>
      </c>
      <c r="J36" s="14">
        <v>70156</v>
      </c>
      <c r="K36" s="14">
        <v>70418</v>
      </c>
      <c r="L36" s="14">
        <v>70406</v>
      </c>
      <c r="M36" s="14">
        <v>68366</v>
      </c>
      <c r="N36" s="14">
        <v>63344</v>
      </c>
      <c r="O36" s="14">
        <v>57685</v>
      </c>
      <c r="P36" s="14">
        <v>56253</v>
      </c>
      <c r="Q36" s="4">
        <v>57454</v>
      </c>
      <c r="R36" s="15"/>
      <c r="S36" s="14"/>
      <c r="T36" s="15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</row>
    <row r="37" spans="1:32" ht="14.45">
      <c r="A37" s="8" t="s">
        <v>53</v>
      </c>
      <c r="B37" s="9">
        <v>3068766</v>
      </c>
      <c r="C37" s="9">
        <v>2788134</v>
      </c>
      <c r="D37" s="9">
        <v>2647530</v>
      </c>
      <c r="E37" s="9">
        <v>2742460</v>
      </c>
      <c r="F37" s="9">
        <v>2910222</v>
      </c>
      <c r="G37" s="9">
        <v>2979371</v>
      </c>
      <c r="H37" s="9">
        <v>2988691</v>
      </c>
      <c r="I37" s="9">
        <v>2634261</v>
      </c>
      <c r="J37" s="10">
        <v>2223352</v>
      </c>
      <c r="K37" s="10">
        <v>2219173</v>
      </c>
      <c r="L37" s="10">
        <v>2155341</v>
      </c>
      <c r="M37" s="10">
        <v>2104194</v>
      </c>
      <c r="N37" s="10">
        <v>1950035</v>
      </c>
      <c r="O37" s="10">
        <v>1798349</v>
      </c>
      <c r="P37" s="10">
        <v>1721047</v>
      </c>
      <c r="Q37" s="9">
        <v>1743574</v>
      </c>
      <c r="R37" s="2"/>
      <c r="S37" s="10"/>
      <c r="T37" s="2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</row>
    <row r="38" spans="1:32" ht="14.45">
      <c r="A38" s="3" t="s">
        <v>54</v>
      </c>
      <c r="B38" s="4">
        <v>896820</v>
      </c>
      <c r="C38" s="4">
        <v>797220</v>
      </c>
      <c r="D38" s="4">
        <v>729196</v>
      </c>
      <c r="E38" s="4">
        <v>734328</v>
      </c>
      <c r="F38" s="4">
        <v>753984</v>
      </c>
      <c r="G38" s="4">
        <v>780782</v>
      </c>
      <c r="H38" s="4">
        <v>815810</v>
      </c>
      <c r="I38" s="4">
        <v>797155</v>
      </c>
      <c r="J38" s="7">
        <v>737317</v>
      </c>
      <c r="K38" s="7">
        <v>723617</v>
      </c>
      <c r="L38" s="7">
        <v>687674</v>
      </c>
      <c r="M38" s="7">
        <v>672568</v>
      </c>
      <c r="N38" s="7">
        <v>628679</v>
      </c>
      <c r="O38" s="7">
        <v>585355</v>
      </c>
      <c r="P38" s="7">
        <v>592470</v>
      </c>
      <c r="Q38" s="4">
        <v>556031</v>
      </c>
      <c r="R38" s="6"/>
      <c r="S38" s="7"/>
      <c r="T38" s="6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 ht="14.45">
      <c r="A39" s="8" t="s">
        <v>55</v>
      </c>
      <c r="B39" s="9">
        <v>1210010</v>
      </c>
      <c r="C39" s="9">
        <v>1055751</v>
      </c>
      <c r="D39" s="9">
        <v>984652</v>
      </c>
      <c r="E39" s="9">
        <v>973948</v>
      </c>
      <c r="F39" s="9">
        <v>1006080</v>
      </c>
      <c r="G39" s="9">
        <v>1049229</v>
      </c>
      <c r="H39" s="9">
        <v>1064251</v>
      </c>
      <c r="I39" s="9">
        <v>984878</v>
      </c>
      <c r="J39" s="10">
        <v>648987</v>
      </c>
      <c r="K39" s="10">
        <v>641157</v>
      </c>
      <c r="L39" s="10">
        <v>609602</v>
      </c>
      <c r="M39" s="10">
        <v>512430</v>
      </c>
      <c r="N39" s="10">
        <v>440975</v>
      </c>
      <c r="O39" s="10">
        <v>407236</v>
      </c>
      <c r="P39" s="10">
        <v>378286</v>
      </c>
      <c r="Q39" s="9">
        <v>390630</v>
      </c>
      <c r="R39" s="2"/>
      <c r="S39" s="10"/>
      <c r="T39" s="2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</row>
    <row r="40" spans="1:32" ht="14.45">
      <c r="A40" s="3" t="s">
        <v>56</v>
      </c>
      <c r="B40" s="4">
        <v>3405675</v>
      </c>
      <c r="C40" s="4">
        <v>3119757</v>
      </c>
      <c r="D40" s="4">
        <v>3004032</v>
      </c>
      <c r="E40" s="4">
        <v>3037148</v>
      </c>
      <c r="F40" s="4">
        <v>2949330</v>
      </c>
      <c r="G40" s="4">
        <v>2855265</v>
      </c>
      <c r="H40" s="4">
        <v>2642887</v>
      </c>
      <c r="I40" s="4">
        <v>2403735</v>
      </c>
      <c r="J40" s="7">
        <v>2281573</v>
      </c>
      <c r="K40" s="7">
        <v>2288779</v>
      </c>
      <c r="L40" s="7">
        <v>2407208</v>
      </c>
      <c r="M40" s="7">
        <v>2310621</v>
      </c>
      <c r="N40" s="7">
        <v>2209297</v>
      </c>
      <c r="O40" s="7">
        <v>2098362</v>
      </c>
      <c r="P40" s="7">
        <v>2048766</v>
      </c>
      <c r="Q40" s="4">
        <v>2020901</v>
      </c>
      <c r="R40" s="6"/>
      <c r="S40" s="7"/>
      <c r="T40" s="6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 ht="14.45">
      <c r="A41" s="8" t="s">
        <v>57</v>
      </c>
      <c r="B41" s="9">
        <v>336631</v>
      </c>
      <c r="C41" s="9">
        <v>305900</v>
      </c>
      <c r="D41" s="9">
        <v>300759</v>
      </c>
      <c r="E41" s="9">
        <v>310875</v>
      </c>
      <c r="F41" s="9">
        <v>314845</v>
      </c>
      <c r="G41" s="9">
        <v>285580</v>
      </c>
      <c r="H41" s="9">
        <v>274674</v>
      </c>
      <c r="I41" s="9">
        <v>255612</v>
      </c>
      <c r="J41" s="10">
        <v>193779</v>
      </c>
      <c r="K41" s="10">
        <v>187409</v>
      </c>
      <c r="L41" s="10">
        <v>185832</v>
      </c>
      <c r="M41" s="10">
        <v>179961</v>
      </c>
      <c r="N41" s="10">
        <v>171754</v>
      </c>
      <c r="O41" s="10">
        <v>171048</v>
      </c>
      <c r="P41" s="10">
        <v>176312</v>
      </c>
      <c r="Q41" s="9">
        <v>180012</v>
      </c>
      <c r="R41" s="2"/>
      <c r="S41" s="10"/>
      <c r="T41" s="2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</row>
    <row r="42" spans="1:32" ht="14.45">
      <c r="A42" s="3" t="s">
        <v>58</v>
      </c>
      <c r="B42" s="4">
        <v>1176742</v>
      </c>
      <c r="C42" s="4">
        <v>1065947</v>
      </c>
      <c r="D42" s="4">
        <v>1055203</v>
      </c>
      <c r="E42" s="4">
        <v>1027262</v>
      </c>
      <c r="F42" s="4">
        <v>1031667</v>
      </c>
      <c r="G42" s="4">
        <v>1016732</v>
      </c>
      <c r="H42" s="4">
        <v>1009201</v>
      </c>
      <c r="I42" s="4">
        <v>853352</v>
      </c>
      <c r="J42" s="7">
        <v>848485</v>
      </c>
      <c r="K42" s="7">
        <v>777809</v>
      </c>
      <c r="L42" s="7">
        <v>753440</v>
      </c>
      <c r="M42" s="7">
        <v>747418</v>
      </c>
      <c r="N42" s="7">
        <v>736106</v>
      </c>
      <c r="O42" s="7">
        <v>688732</v>
      </c>
      <c r="P42" s="7">
        <v>654601</v>
      </c>
      <c r="Q42" s="4">
        <v>690361</v>
      </c>
      <c r="R42" s="6"/>
      <c r="S42" s="7"/>
      <c r="T42" s="6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 ht="14.45">
      <c r="A43" s="8" t="s">
        <v>59</v>
      </c>
      <c r="B43" s="9">
        <v>128919</v>
      </c>
      <c r="C43" s="9">
        <v>114059</v>
      </c>
      <c r="D43" s="9">
        <v>110442</v>
      </c>
      <c r="E43" s="9">
        <v>112319</v>
      </c>
      <c r="F43" s="9">
        <v>113110</v>
      </c>
      <c r="G43" s="9">
        <v>119350</v>
      </c>
      <c r="H43" s="9">
        <v>118429</v>
      </c>
      <c r="I43" s="9">
        <v>115927</v>
      </c>
      <c r="J43" s="10">
        <v>115514</v>
      </c>
      <c r="K43" s="10">
        <v>115958</v>
      </c>
      <c r="L43" s="10">
        <v>115117</v>
      </c>
      <c r="M43" s="10">
        <v>113634</v>
      </c>
      <c r="N43" s="10">
        <v>107200</v>
      </c>
      <c r="O43" s="10">
        <v>102431</v>
      </c>
      <c r="P43" s="10">
        <v>100836</v>
      </c>
      <c r="Q43" s="9">
        <v>100223</v>
      </c>
      <c r="R43" s="2"/>
      <c r="S43" s="10"/>
      <c r="T43" s="2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</row>
    <row r="44" spans="1:32" ht="14.45">
      <c r="A44" s="3" t="s">
        <v>60</v>
      </c>
      <c r="B44" s="4">
        <v>1633205</v>
      </c>
      <c r="C44" s="4">
        <v>1496239</v>
      </c>
      <c r="D44" s="4">
        <v>1494208</v>
      </c>
      <c r="E44" s="4">
        <v>1482362</v>
      </c>
      <c r="F44" s="4">
        <v>1498146</v>
      </c>
      <c r="G44" s="4">
        <v>1623164</v>
      </c>
      <c r="H44" s="4">
        <v>1498455</v>
      </c>
      <c r="I44" s="4">
        <v>1339752</v>
      </c>
      <c r="J44" s="7">
        <v>1388477</v>
      </c>
      <c r="K44" s="7">
        <v>1395207</v>
      </c>
      <c r="L44" s="7">
        <v>1367983</v>
      </c>
      <c r="M44" s="7">
        <v>1340141</v>
      </c>
      <c r="N44" s="7">
        <v>1334280</v>
      </c>
      <c r="O44" s="7">
        <v>1290064</v>
      </c>
      <c r="P44" s="7">
        <v>1246919</v>
      </c>
      <c r="Q44" s="16" t="s">
        <v>61</v>
      </c>
      <c r="R44" s="6"/>
      <c r="S44" s="7"/>
      <c r="T44" s="6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 ht="14.45">
      <c r="A45" s="8" t="s">
        <v>62</v>
      </c>
      <c r="B45" s="9">
        <v>5058201</v>
      </c>
      <c r="C45" s="9">
        <v>4472519</v>
      </c>
      <c r="D45" s="9">
        <v>4200139</v>
      </c>
      <c r="E45" s="9">
        <v>4358677</v>
      </c>
      <c r="F45" s="9">
        <v>4431050</v>
      </c>
      <c r="G45" s="9">
        <v>4740159</v>
      </c>
      <c r="H45" s="9">
        <v>4672896</v>
      </c>
      <c r="I45" s="9">
        <v>4535706</v>
      </c>
      <c r="J45" s="10">
        <v>4285836</v>
      </c>
      <c r="K45" s="10">
        <v>4263217</v>
      </c>
      <c r="L45" s="10">
        <v>4168025</v>
      </c>
      <c r="M45" s="10">
        <v>3933402</v>
      </c>
      <c r="N45" s="10">
        <v>3644515</v>
      </c>
      <c r="O45" s="10">
        <v>3437242</v>
      </c>
      <c r="P45" s="10">
        <v>3191535</v>
      </c>
      <c r="Q45" s="9">
        <v>3094042</v>
      </c>
      <c r="R45" s="2"/>
      <c r="S45" s="10"/>
      <c r="T45" s="2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</row>
    <row r="46" spans="1:32" ht="14.45">
      <c r="A46" s="3" t="s">
        <v>63</v>
      </c>
      <c r="B46" s="4">
        <v>415770</v>
      </c>
      <c r="C46" s="4">
        <v>341920</v>
      </c>
      <c r="D46" s="4">
        <v>309007</v>
      </c>
      <c r="E46" s="4">
        <v>297967</v>
      </c>
      <c r="F46" s="4">
        <v>306849</v>
      </c>
      <c r="G46" s="4">
        <v>313641</v>
      </c>
      <c r="H46" s="4">
        <v>308627</v>
      </c>
      <c r="I46" s="4">
        <v>332542</v>
      </c>
      <c r="J46" s="7">
        <v>325382</v>
      </c>
      <c r="K46" s="7">
        <v>319905</v>
      </c>
      <c r="L46" s="7">
        <v>310696</v>
      </c>
      <c r="M46" s="7">
        <v>287608</v>
      </c>
      <c r="N46" s="7">
        <v>272268</v>
      </c>
      <c r="O46" s="7">
        <v>228248</v>
      </c>
      <c r="P46" s="7">
        <v>211395</v>
      </c>
      <c r="Q46" s="4">
        <v>235224</v>
      </c>
      <c r="R46" s="6"/>
      <c r="S46" s="7"/>
      <c r="T46" s="6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 ht="14.45">
      <c r="A47" s="8" t="s">
        <v>64</v>
      </c>
      <c r="B47" s="9">
        <v>179141</v>
      </c>
      <c r="C47" s="9">
        <v>161336</v>
      </c>
      <c r="D47" s="9">
        <v>155139</v>
      </c>
      <c r="E47" s="9">
        <v>162899</v>
      </c>
      <c r="F47" s="9">
        <v>169702</v>
      </c>
      <c r="G47" s="9">
        <v>185382</v>
      </c>
      <c r="H47" s="9">
        <v>184594</v>
      </c>
      <c r="I47" s="9">
        <v>188422</v>
      </c>
      <c r="J47" s="10">
        <v>146586</v>
      </c>
      <c r="K47" s="10">
        <v>145736</v>
      </c>
      <c r="L47" s="10">
        <v>143621</v>
      </c>
      <c r="M47" s="10">
        <v>139678</v>
      </c>
      <c r="N47" s="10">
        <v>137230</v>
      </c>
      <c r="O47" s="10">
        <v>127715</v>
      </c>
      <c r="P47" s="10">
        <v>119020</v>
      </c>
      <c r="Q47" s="9">
        <v>121312</v>
      </c>
      <c r="R47" s="2"/>
      <c r="S47" s="10"/>
      <c r="T47" s="2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</row>
    <row r="48" spans="1:32" ht="14.45">
      <c r="A48" s="3" t="s">
        <v>65</v>
      </c>
      <c r="B48" s="4">
        <v>1732099</v>
      </c>
      <c r="C48" s="4">
        <v>1508352</v>
      </c>
      <c r="D48" s="4">
        <v>1324237</v>
      </c>
      <c r="E48" s="4">
        <v>1044206</v>
      </c>
      <c r="F48" s="4">
        <v>1011261</v>
      </c>
      <c r="G48" s="4">
        <v>983389</v>
      </c>
      <c r="H48" s="4">
        <v>978672</v>
      </c>
      <c r="I48" s="4">
        <v>1080252</v>
      </c>
      <c r="J48" s="7">
        <v>965521</v>
      </c>
      <c r="K48" s="7">
        <v>946033</v>
      </c>
      <c r="L48" s="7">
        <v>916953</v>
      </c>
      <c r="M48" s="7">
        <v>885133</v>
      </c>
      <c r="N48" s="7">
        <v>816763</v>
      </c>
      <c r="O48" s="7">
        <v>756707</v>
      </c>
      <c r="P48" s="7">
        <v>720731</v>
      </c>
      <c r="Q48" s="4">
        <v>725045</v>
      </c>
      <c r="R48" s="6"/>
      <c r="S48" s="7"/>
      <c r="T48" s="6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 ht="14.45">
      <c r="A49" s="8" t="s">
        <v>66</v>
      </c>
      <c r="B49" s="9">
        <v>1978758</v>
      </c>
      <c r="C49" s="9">
        <v>1790395</v>
      </c>
      <c r="D49" s="9">
        <v>1721540</v>
      </c>
      <c r="E49" s="9">
        <v>1758911</v>
      </c>
      <c r="F49" s="9">
        <v>1810090</v>
      </c>
      <c r="G49" s="9">
        <v>1782166</v>
      </c>
      <c r="H49" s="9">
        <v>1717320</v>
      </c>
      <c r="I49" s="9">
        <v>1528973</v>
      </c>
      <c r="J49" s="10">
        <v>1164426</v>
      </c>
      <c r="K49" s="10">
        <v>1159173</v>
      </c>
      <c r="L49" s="10">
        <v>1146160</v>
      </c>
      <c r="M49" s="10">
        <v>1068237</v>
      </c>
      <c r="N49" s="10">
        <v>993075</v>
      </c>
      <c r="O49" s="10">
        <v>909253</v>
      </c>
      <c r="P49" s="10">
        <v>879275</v>
      </c>
      <c r="Q49" s="9">
        <v>884190</v>
      </c>
      <c r="R49" s="2"/>
      <c r="S49" s="10"/>
      <c r="T49" s="2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</row>
    <row r="50" spans="1:32" ht="14.45">
      <c r="A50" s="3" t="s">
        <v>67</v>
      </c>
      <c r="B50" s="4">
        <v>589890</v>
      </c>
      <c r="C50" s="4">
        <v>532776</v>
      </c>
      <c r="D50" s="4">
        <v>515142</v>
      </c>
      <c r="E50" s="4">
        <v>531632</v>
      </c>
      <c r="F50" s="4">
        <v>547084</v>
      </c>
      <c r="G50" s="4">
        <v>573178</v>
      </c>
      <c r="H50" s="4">
        <v>538601</v>
      </c>
      <c r="I50" s="4">
        <v>514188</v>
      </c>
      <c r="J50" s="7">
        <v>357279</v>
      </c>
      <c r="K50" s="7">
        <v>358614</v>
      </c>
      <c r="L50" s="7">
        <v>359469</v>
      </c>
      <c r="M50" s="7">
        <v>356224</v>
      </c>
      <c r="N50" s="7">
        <v>344655</v>
      </c>
      <c r="O50" s="7">
        <v>331818</v>
      </c>
      <c r="P50" s="7">
        <v>325139</v>
      </c>
      <c r="Q50" s="4">
        <v>333635</v>
      </c>
      <c r="R50" s="6"/>
      <c r="S50" s="7"/>
      <c r="T50" s="6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 ht="14.45">
      <c r="A51" s="8" t="s">
        <v>68</v>
      </c>
      <c r="B51" s="9">
        <v>1283313</v>
      </c>
      <c r="C51" s="9">
        <v>1119126</v>
      </c>
      <c r="D51" s="9">
        <v>1040697</v>
      </c>
      <c r="E51" s="9">
        <v>1033955</v>
      </c>
      <c r="F51" s="9">
        <v>1039204</v>
      </c>
      <c r="G51" s="9">
        <v>1047259</v>
      </c>
      <c r="H51" s="9">
        <v>1047631</v>
      </c>
      <c r="I51" s="9">
        <v>1193576</v>
      </c>
      <c r="J51" s="10">
        <v>1048560</v>
      </c>
      <c r="K51" s="10">
        <v>1060168</v>
      </c>
      <c r="L51" s="10">
        <v>1057870</v>
      </c>
      <c r="M51" s="10">
        <v>1034037</v>
      </c>
      <c r="N51" s="10">
        <v>898853</v>
      </c>
      <c r="O51" s="10">
        <v>796890</v>
      </c>
      <c r="P51" s="10">
        <v>704968</v>
      </c>
      <c r="Q51" s="9">
        <v>698254</v>
      </c>
      <c r="R51" s="2"/>
      <c r="S51" s="10"/>
      <c r="T51" s="2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</row>
    <row r="52" spans="1:32" ht="14.45">
      <c r="A52" s="3" t="s">
        <v>69</v>
      </c>
      <c r="B52" s="12">
        <v>69413</v>
      </c>
      <c r="C52" s="12">
        <v>60261</v>
      </c>
      <c r="D52" s="4">
        <v>56047</v>
      </c>
      <c r="E52" s="4">
        <v>59331</v>
      </c>
      <c r="F52" s="4">
        <v>60822</v>
      </c>
      <c r="G52" s="4">
        <v>64048</v>
      </c>
      <c r="H52" s="4">
        <v>65445</v>
      </c>
      <c r="I52" s="4">
        <v>67094</v>
      </c>
      <c r="J52" s="7">
        <v>72386</v>
      </c>
      <c r="K52" s="7">
        <v>72866</v>
      </c>
      <c r="L52" s="7">
        <v>73397</v>
      </c>
      <c r="M52" s="7">
        <v>72530</v>
      </c>
      <c r="N52" s="7">
        <v>66732</v>
      </c>
      <c r="O52" s="7">
        <v>61639</v>
      </c>
      <c r="P52" s="7">
        <v>61684</v>
      </c>
      <c r="Q52" s="4">
        <v>63563</v>
      </c>
      <c r="R52" s="6"/>
      <c r="S52" s="6"/>
      <c r="T52" s="6"/>
      <c r="U52" s="6"/>
      <c r="V52" s="7"/>
      <c r="W52" s="6"/>
      <c r="X52" s="6"/>
      <c r="Y52" s="6"/>
      <c r="Z52" s="6"/>
      <c r="AA52" s="6"/>
      <c r="AB52" s="6"/>
      <c r="AC52" s="6"/>
      <c r="AD52" s="6"/>
      <c r="AE52" s="6"/>
      <c r="AF52" s="6"/>
    </row>
    <row r="53" spans="1:32" ht="14.4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 ht="14.45">
      <c r="A54" s="17"/>
      <c r="B54" s="18"/>
      <c r="C54" s="8"/>
      <c r="D54" s="19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2"/>
      <c r="AF54" s="2"/>
    </row>
    <row r="55" spans="1:32" ht="14.45">
      <c r="A55" s="8" t="s">
        <v>70</v>
      </c>
      <c r="B55" s="9" t="s">
        <v>71</v>
      </c>
      <c r="C55" s="20" t="s">
        <v>72</v>
      </c>
      <c r="D55" s="21"/>
      <c r="E55" s="9"/>
      <c r="F55" s="9"/>
      <c r="G55" s="9"/>
      <c r="H55" s="9"/>
      <c r="I55" s="9"/>
      <c r="J55" s="9"/>
      <c r="K55" s="9"/>
      <c r="L55" s="9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"/>
      <c r="AF55" s="2"/>
    </row>
    <row r="56" spans="1:32" ht="14.45">
      <c r="A56" s="23"/>
      <c r="B56" s="9" t="s">
        <v>73</v>
      </c>
      <c r="C56" s="20" t="s">
        <v>74</v>
      </c>
      <c r="D56" s="10"/>
      <c r="E56" s="10"/>
      <c r="F56" s="10"/>
      <c r="G56" s="10"/>
      <c r="H56" s="10"/>
      <c r="I56" s="10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:32" ht="14.45">
      <c r="A57" s="23"/>
      <c r="B57" s="9" t="s">
        <v>75</v>
      </c>
      <c r="C57" s="20" t="s">
        <v>76</v>
      </c>
      <c r="D57" s="10"/>
      <c r="E57" s="10"/>
      <c r="F57" s="10"/>
      <c r="G57" s="10"/>
      <c r="H57" s="10"/>
      <c r="I57" s="10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32" ht="14.45">
      <c r="A58" s="23"/>
      <c r="B58" s="9"/>
      <c r="C58" s="20" t="s">
        <v>77</v>
      </c>
      <c r="D58" s="10"/>
      <c r="E58" s="10"/>
      <c r="F58" s="10"/>
      <c r="G58" s="10"/>
      <c r="H58" s="10"/>
      <c r="I58" s="10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spans="1:32" ht="14.45">
      <c r="A59" s="23"/>
      <c r="B59" s="9"/>
      <c r="C59" s="10"/>
      <c r="D59" s="10"/>
      <c r="E59" s="10"/>
      <c r="F59" s="10"/>
      <c r="G59" s="10"/>
      <c r="H59" s="10"/>
      <c r="I59" s="10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32" ht="14.45">
      <c r="A60" s="23"/>
      <c r="B60" s="9"/>
      <c r="C60" s="10"/>
      <c r="D60" s="10"/>
      <c r="E60" s="10"/>
      <c r="F60" s="10"/>
      <c r="G60" s="10"/>
      <c r="H60" s="10"/>
      <c r="I60" s="10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1:32" ht="14.45">
      <c r="A61" s="23"/>
      <c r="B61" s="9"/>
      <c r="C61" s="10"/>
      <c r="D61" s="10"/>
      <c r="E61" s="10"/>
      <c r="F61" s="10"/>
      <c r="G61" s="10"/>
      <c r="H61" s="10"/>
      <c r="I61" s="10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 ht="14.45">
      <c r="A62" s="23"/>
      <c r="B62" s="9"/>
      <c r="C62" s="10"/>
      <c r="D62" s="10"/>
      <c r="E62" s="10"/>
      <c r="F62" s="10"/>
      <c r="G62" s="10"/>
      <c r="H62" s="10"/>
      <c r="I62" s="10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pans="1:32" ht="14.45">
      <c r="A63" s="23"/>
      <c r="B63" s="9"/>
      <c r="C63" s="10"/>
      <c r="D63" s="10"/>
      <c r="E63" s="10"/>
      <c r="F63" s="10"/>
      <c r="G63" s="10"/>
      <c r="H63" s="10"/>
      <c r="I63" s="10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spans="1:32" ht="14.45">
      <c r="A64" s="23"/>
      <c r="B64" s="9"/>
      <c r="C64" s="10"/>
      <c r="D64" s="10"/>
      <c r="E64" s="10"/>
      <c r="F64" s="10"/>
      <c r="G64" s="10"/>
      <c r="H64" s="10"/>
      <c r="I64" s="10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:32" ht="14.45">
      <c r="A65" s="23"/>
      <c r="B65" s="9"/>
      <c r="C65" s="10"/>
      <c r="D65" s="10"/>
      <c r="E65" s="10"/>
      <c r="F65" s="10"/>
      <c r="G65" s="10"/>
      <c r="H65" s="10"/>
      <c r="I65" s="10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32" ht="14.45">
      <c r="A66" s="23"/>
      <c r="B66" s="9"/>
      <c r="C66" s="10"/>
      <c r="D66" s="10"/>
      <c r="E66" s="10"/>
      <c r="F66" s="10"/>
      <c r="G66" s="10"/>
      <c r="H66" s="10"/>
      <c r="I66" s="10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32" ht="14.45">
      <c r="A67" s="23"/>
      <c r="B67" s="9"/>
      <c r="C67" s="10"/>
      <c r="D67" s="10"/>
      <c r="E67" s="10"/>
      <c r="F67" s="10"/>
      <c r="G67" s="10"/>
      <c r="H67" s="10"/>
      <c r="I67" s="10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:32" ht="14.45">
      <c r="A68" s="23"/>
      <c r="B68" s="9"/>
      <c r="C68" s="10"/>
      <c r="D68" s="10"/>
      <c r="E68" s="10"/>
      <c r="F68" s="10"/>
      <c r="G68" s="10"/>
      <c r="H68" s="10"/>
      <c r="I68" s="10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32" ht="14.45">
      <c r="A69" s="23"/>
      <c r="B69" s="9"/>
      <c r="C69" s="10"/>
      <c r="D69" s="10"/>
      <c r="E69" s="10"/>
      <c r="F69" s="10"/>
      <c r="G69" s="10"/>
      <c r="H69" s="10"/>
      <c r="I69" s="10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 ht="14.45">
      <c r="A70" s="23"/>
      <c r="B70" s="9"/>
      <c r="C70" s="10"/>
      <c r="D70" s="10"/>
      <c r="E70" s="10"/>
      <c r="F70" s="10"/>
      <c r="G70" s="10"/>
      <c r="H70" s="10"/>
      <c r="I70" s="10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spans="1:32" ht="14.45">
      <c r="A71" s="23"/>
      <c r="B71" s="9"/>
      <c r="C71" s="10"/>
      <c r="D71" s="10"/>
      <c r="E71" s="10"/>
      <c r="F71" s="10"/>
      <c r="G71" s="10"/>
      <c r="H71" s="10"/>
      <c r="I71" s="10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spans="1:32" ht="14.45">
      <c r="A72" s="23"/>
      <c r="B72" s="9"/>
      <c r="C72" s="10"/>
      <c r="D72" s="10"/>
      <c r="E72" s="10"/>
      <c r="F72" s="10"/>
      <c r="G72" s="10"/>
      <c r="H72" s="10"/>
      <c r="I72" s="10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spans="1:32" ht="14.45">
      <c r="A73" s="23"/>
      <c r="B73" s="9"/>
      <c r="C73" s="10"/>
      <c r="D73" s="10"/>
      <c r="E73" s="10"/>
      <c r="F73" s="10"/>
      <c r="G73" s="10"/>
      <c r="H73" s="10"/>
      <c r="I73" s="10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 ht="14.45">
      <c r="A74" s="23"/>
      <c r="B74" s="9"/>
      <c r="C74" s="10"/>
      <c r="D74" s="10"/>
      <c r="E74" s="10"/>
      <c r="F74" s="10"/>
      <c r="G74" s="10"/>
      <c r="H74" s="10"/>
      <c r="I74" s="10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spans="1:32" ht="14.45">
      <c r="A75" s="23"/>
      <c r="B75" s="9"/>
      <c r="C75" s="10"/>
      <c r="D75" s="10"/>
      <c r="E75" s="10"/>
      <c r="F75" s="10"/>
      <c r="G75" s="10"/>
      <c r="H75" s="10"/>
      <c r="I75" s="10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</row>
    <row r="76" spans="1:32" ht="14.45">
      <c r="A76" s="23"/>
      <c r="B76" s="9"/>
      <c r="C76" s="10"/>
      <c r="D76" s="10"/>
      <c r="E76" s="10"/>
      <c r="F76" s="10"/>
      <c r="G76" s="10"/>
      <c r="H76" s="10"/>
      <c r="I76" s="10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</row>
    <row r="77" spans="1:32" ht="14.45">
      <c r="A77" s="23"/>
      <c r="B77" s="9"/>
      <c r="C77" s="10"/>
      <c r="D77" s="10"/>
      <c r="E77" s="10"/>
      <c r="F77" s="10"/>
      <c r="G77" s="10"/>
      <c r="H77" s="10"/>
      <c r="I77" s="10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</row>
    <row r="78" spans="1:32" ht="14.45">
      <c r="A78" s="23"/>
      <c r="B78" s="9"/>
      <c r="C78" s="10"/>
      <c r="D78" s="10"/>
      <c r="E78" s="10"/>
      <c r="F78" s="10"/>
      <c r="G78" s="10"/>
      <c r="H78" s="10"/>
      <c r="I78" s="10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</row>
    <row r="79" spans="1:32" ht="14.45">
      <c r="A79" s="23"/>
      <c r="B79" s="9"/>
      <c r="C79" s="10"/>
      <c r="D79" s="10"/>
      <c r="E79" s="10"/>
      <c r="F79" s="10"/>
      <c r="G79" s="10"/>
      <c r="H79" s="10"/>
      <c r="I79" s="10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</row>
    <row r="80" spans="1:32" ht="14.45">
      <c r="A80" s="23"/>
      <c r="B80" s="9"/>
      <c r="C80" s="10"/>
      <c r="D80" s="10"/>
      <c r="E80" s="10"/>
      <c r="F80" s="10"/>
      <c r="G80" s="10"/>
      <c r="H80" s="10"/>
      <c r="I80" s="10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</row>
    <row r="81" spans="1:32" ht="14.45">
      <c r="A81" s="23"/>
      <c r="B81" s="9"/>
      <c r="C81" s="10"/>
      <c r="D81" s="10"/>
      <c r="E81" s="10"/>
      <c r="F81" s="10"/>
      <c r="G81" s="10"/>
      <c r="H81" s="10"/>
      <c r="I81" s="10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</row>
    <row r="82" spans="1:32" ht="14.45">
      <c r="A82" s="23"/>
      <c r="B82" s="9"/>
      <c r="C82" s="10"/>
      <c r="D82" s="10"/>
      <c r="E82" s="10"/>
      <c r="F82" s="10"/>
      <c r="G82" s="10"/>
      <c r="H82" s="10"/>
      <c r="I82" s="10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</row>
    <row r="83" spans="1:32" ht="14.45">
      <c r="A83" s="23"/>
      <c r="B83" s="9"/>
      <c r="C83" s="10"/>
      <c r="D83" s="10"/>
      <c r="E83" s="10"/>
      <c r="F83" s="10"/>
      <c r="G83" s="10"/>
      <c r="H83" s="10"/>
      <c r="I83" s="10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</row>
    <row r="84" spans="1:32" ht="14.45">
      <c r="A84" s="23"/>
      <c r="B84" s="9"/>
      <c r="C84" s="10"/>
      <c r="D84" s="10"/>
      <c r="E84" s="10"/>
      <c r="F84" s="10"/>
      <c r="G84" s="10"/>
      <c r="H84" s="10"/>
      <c r="I84" s="10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</row>
    <row r="85" spans="1:32" ht="14.45">
      <c r="A85" s="23"/>
      <c r="B85" s="9"/>
      <c r="C85" s="10"/>
      <c r="D85" s="10"/>
      <c r="E85" s="10"/>
      <c r="F85" s="10"/>
      <c r="G85" s="10"/>
      <c r="H85" s="10"/>
      <c r="I85" s="10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</row>
    <row r="86" spans="1:32" ht="14.45">
      <c r="A86" s="23"/>
      <c r="B86" s="9"/>
      <c r="C86" s="10"/>
      <c r="D86" s="10"/>
      <c r="E86" s="10"/>
      <c r="F86" s="10"/>
      <c r="G86" s="10"/>
      <c r="H86" s="10"/>
      <c r="I86" s="10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</row>
    <row r="87" spans="1:32" ht="14.45">
      <c r="A87" s="23"/>
      <c r="B87" s="9"/>
      <c r="C87" s="10"/>
      <c r="D87" s="10"/>
      <c r="E87" s="10"/>
      <c r="F87" s="10"/>
      <c r="G87" s="10"/>
      <c r="H87" s="10"/>
      <c r="I87" s="10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</row>
    <row r="88" spans="1:32" ht="14.45">
      <c r="A88" s="23"/>
      <c r="B88" s="9"/>
      <c r="C88" s="10"/>
      <c r="D88" s="10"/>
      <c r="E88" s="10"/>
      <c r="F88" s="10"/>
      <c r="G88" s="10"/>
      <c r="H88" s="10"/>
      <c r="I88" s="10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</row>
    <row r="89" spans="1:32" ht="14.45">
      <c r="A89" s="23"/>
      <c r="B89" s="9"/>
      <c r="C89" s="10"/>
      <c r="D89" s="10"/>
      <c r="E89" s="10"/>
      <c r="F89" s="10"/>
      <c r="G89" s="10"/>
      <c r="H89" s="10"/>
      <c r="I89" s="10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</row>
    <row r="90" spans="1:32" ht="14.45">
      <c r="A90" s="23"/>
      <c r="B90" s="9"/>
      <c r="C90" s="10"/>
      <c r="D90" s="10"/>
      <c r="E90" s="10"/>
      <c r="F90" s="10"/>
      <c r="G90" s="10"/>
      <c r="H90" s="10"/>
      <c r="I90" s="10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</row>
    <row r="91" spans="1:32" ht="14.45">
      <c r="A91" s="23"/>
      <c r="B91" s="9"/>
      <c r="C91" s="10"/>
      <c r="D91" s="10"/>
      <c r="E91" s="10"/>
      <c r="F91" s="10"/>
      <c r="G91" s="10"/>
      <c r="H91" s="10"/>
      <c r="I91" s="10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</row>
    <row r="92" spans="1:32" ht="14.45">
      <c r="A92" s="23"/>
      <c r="B92" s="9"/>
      <c r="C92" s="10"/>
      <c r="D92" s="10"/>
      <c r="E92" s="10"/>
      <c r="F92" s="10"/>
      <c r="G92" s="10"/>
      <c r="H92" s="10"/>
      <c r="I92" s="10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</row>
    <row r="93" spans="1:32" ht="14.45">
      <c r="A93" s="23"/>
      <c r="B93" s="9"/>
      <c r="C93" s="10"/>
      <c r="D93" s="10"/>
      <c r="E93" s="10"/>
      <c r="F93" s="10"/>
      <c r="G93" s="10"/>
      <c r="H93" s="10"/>
      <c r="I93" s="10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</row>
    <row r="94" spans="1:32" ht="14.45">
      <c r="A94" s="23"/>
      <c r="B94" s="9"/>
      <c r="C94" s="10"/>
      <c r="D94" s="10"/>
      <c r="E94" s="10"/>
      <c r="F94" s="10"/>
      <c r="G94" s="10"/>
      <c r="H94" s="10"/>
      <c r="I94" s="10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</row>
    <row r="95" spans="1:32" ht="14.45">
      <c r="A95" s="23"/>
      <c r="B95" s="9"/>
      <c r="C95" s="10"/>
      <c r="D95" s="10"/>
      <c r="E95" s="10"/>
      <c r="F95" s="10"/>
      <c r="G95" s="10"/>
      <c r="H95" s="10"/>
      <c r="I95" s="10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</row>
    <row r="96" spans="1:32" ht="14.45">
      <c r="A96" s="23"/>
      <c r="B96" s="9"/>
      <c r="C96" s="10"/>
      <c r="D96" s="10"/>
      <c r="E96" s="10"/>
      <c r="F96" s="10"/>
      <c r="G96" s="10"/>
      <c r="H96" s="10"/>
      <c r="I96" s="10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spans="1:32" ht="14.45">
      <c r="A97" s="23"/>
      <c r="B97" s="24"/>
      <c r="C97" s="10"/>
      <c r="D97" s="10"/>
      <c r="E97" s="10"/>
      <c r="F97" s="10"/>
      <c r="G97" s="10"/>
      <c r="H97" s="10"/>
      <c r="I97" s="10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</row>
    <row r="98" spans="1:32" ht="14.45">
      <c r="A98" s="23"/>
      <c r="B98" s="9"/>
      <c r="C98" s="10"/>
      <c r="D98" s="10"/>
      <c r="E98" s="10"/>
      <c r="F98" s="10"/>
      <c r="G98" s="10"/>
      <c r="H98" s="10"/>
      <c r="I98" s="10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</row>
    <row r="99" spans="1:32" ht="14.45">
      <c r="A99" s="23"/>
      <c r="B99" s="9"/>
      <c r="C99" s="10"/>
      <c r="D99" s="10"/>
      <c r="E99" s="10"/>
      <c r="F99" s="10"/>
      <c r="G99" s="10"/>
      <c r="H99" s="10"/>
      <c r="I99" s="10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</row>
    <row r="100" spans="1:32" ht="14.45">
      <c r="A100" s="23"/>
      <c r="B100" s="9"/>
      <c r="C100" s="10"/>
      <c r="D100" s="10"/>
      <c r="E100" s="10"/>
      <c r="F100" s="10"/>
      <c r="G100" s="10"/>
      <c r="H100" s="10"/>
      <c r="I100" s="10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</row>
    <row r="101" spans="1:32" ht="14.45">
      <c r="A101" s="23"/>
      <c r="B101" s="9"/>
      <c r="C101" s="10"/>
      <c r="D101" s="10"/>
      <c r="E101" s="10"/>
      <c r="F101" s="10"/>
      <c r="G101" s="10"/>
      <c r="H101" s="10"/>
      <c r="I101" s="10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</row>
    <row r="102" spans="1:32" ht="14.45">
      <c r="A102" s="23"/>
      <c r="B102" s="9"/>
      <c r="C102" s="10"/>
      <c r="D102" s="10"/>
      <c r="E102" s="10"/>
      <c r="F102" s="10"/>
      <c r="G102" s="10"/>
      <c r="H102" s="10"/>
      <c r="I102" s="10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</row>
    <row r="103" spans="1:32" ht="14.45">
      <c r="A103" s="23"/>
      <c r="B103" s="9"/>
      <c r="C103" s="10"/>
      <c r="D103" s="10"/>
      <c r="E103" s="10"/>
      <c r="F103" s="10"/>
      <c r="G103" s="10"/>
      <c r="H103" s="10"/>
      <c r="I103" s="10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</row>
    <row r="104" spans="1:32" ht="14.45">
      <c r="A104" s="23"/>
      <c r="B104" s="9"/>
      <c r="C104" s="10"/>
      <c r="D104" s="10"/>
      <c r="E104" s="10"/>
      <c r="F104" s="10"/>
      <c r="G104" s="10"/>
      <c r="H104" s="10"/>
      <c r="I104" s="10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</row>
    <row r="105" spans="1:32" ht="14.45">
      <c r="A105" s="23"/>
      <c r="B105" s="9"/>
      <c r="C105" s="10"/>
      <c r="D105" s="10"/>
      <c r="E105" s="10"/>
      <c r="F105" s="10"/>
      <c r="G105" s="10"/>
      <c r="H105" s="10"/>
      <c r="I105" s="10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</row>
    <row r="106" spans="1:32" ht="14.4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</row>
    <row r="107" spans="1:32" ht="14.4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</row>
    <row r="108" spans="1:32" ht="14.4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</row>
    <row r="109" spans="1:32" ht="14.4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</row>
    <row r="110" spans="1:32" ht="14.4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</row>
    <row r="111" spans="1:32" ht="14.4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</row>
    <row r="112" spans="1:32" ht="14.4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</row>
    <row r="113" spans="1:32" ht="14.4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</row>
    <row r="114" spans="1:32" ht="14.4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</row>
    <row r="115" spans="1:32" ht="14.4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</row>
    <row r="116" spans="1:32" ht="14.4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</row>
    <row r="117" spans="1:32" ht="14.4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</row>
    <row r="118" spans="1:32" ht="14.4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</row>
    <row r="119" spans="1:32" ht="14.4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</row>
    <row r="120" spans="1:32" ht="14.4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</row>
    <row r="121" spans="1:32" ht="14.4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</row>
    <row r="122" spans="1:32" ht="14.4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</row>
    <row r="123" spans="1:32" ht="14.4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</row>
    <row r="124" spans="1:32" ht="14.4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</row>
    <row r="125" spans="1:32" ht="14.4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</row>
    <row r="126" spans="1:32" ht="14.4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</row>
    <row r="127" spans="1:32" ht="14.4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</row>
    <row r="128" spans="1:32" ht="14.4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</row>
    <row r="129" spans="1:32" ht="14.4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</row>
    <row r="130" spans="1:32" ht="14.4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</row>
    <row r="131" spans="1:32" ht="14.4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</row>
    <row r="132" spans="1:32" ht="14.4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</row>
    <row r="133" spans="1:32" ht="14.4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</row>
    <row r="134" spans="1:32" ht="14.4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</row>
    <row r="135" spans="1:32" ht="14.4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</row>
    <row r="136" spans="1:32" ht="14.4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</row>
    <row r="137" spans="1:32" ht="14.4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</row>
    <row r="138" spans="1:32" ht="14.4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</row>
    <row r="139" spans="1:32" ht="14.4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</row>
    <row r="140" spans="1:32" ht="14.4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</row>
    <row r="141" spans="1:32" ht="14.4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</row>
    <row r="142" spans="1:32" ht="14.4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</row>
    <row r="143" spans="1:32" ht="14.4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</row>
    <row r="144" spans="1:32" ht="14.4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</row>
    <row r="145" spans="1:32" ht="14.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</row>
    <row r="146" spans="1:32" ht="14.4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</row>
    <row r="147" spans="1:32" ht="14.4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</row>
    <row r="148" spans="1:32" ht="14.4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</row>
    <row r="149" spans="1:32" ht="14.4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</row>
    <row r="150" spans="1:32" ht="14.4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</row>
    <row r="151" spans="1:32" ht="14.4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</row>
    <row r="152" spans="1:32" ht="14.4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</row>
    <row r="153" spans="1:32" ht="14.4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</row>
    <row r="154" spans="1:32" ht="14.4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</row>
    <row r="155" spans="1:32" ht="14.4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</row>
    <row r="156" spans="1:32" ht="14.4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</row>
    <row r="157" spans="1:32" ht="14.4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</row>
    <row r="158" spans="1:32" ht="14.4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</row>
    <row r="159" spans="1:32" ht="14.4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</row>
    <row r="160" spans="1:32" ht="14.4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</row>
    <row r="161" spans="1:32" ht="14.4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</row>
    <row r="162" spans="1:32" ht="14.4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</row>
    <row r="163" spans="1:32" ht="14.4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</row>
    <row r="164" spans="1:32" ht="14.4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</row>
    <row r="165" spans="1:32" ht="14.4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</row>
    <row r="166" spans="1:32" ht="14.4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</row>
    <row r="167" spans="1:32" ht="14.4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</row>
    <row r="168" spans="1:32" ht="14.4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</row>
    <row r="169" spans="1:32" ht="14.4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</row>
    <row r="170" spans="1:32" ht="14.4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</row>
    <row r="171" spans="1:32" ht="14.4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</row>
    <row r="172" spans="1:32" ht="14.4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</row>
    <row r="173" spans="1:32" ht="14.4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</row>
    <row r="174" spans="1:32" ht="14.4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</row>
    <row r="175" spans="1:32" ht="14.4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</row>
    <row r="176" spans="1:32" ht="14.4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</row>
    <row r="177" spans="1:32" ht="14.4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</row>
    <row r="178" spans="1:32" ht="14.4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</row>
    <row r="179" spans="1:32" ht="14.4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</row>
    <row r="180" spans="1:32" ht="14.4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</row>
    <row r="181" spans="1:32" ht="14.4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</row>
    <row r="182" spans="1:32" ht="14.4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</row>
    <row r="183" spans="1:32" ht="14.4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</row>
    <row r="184" spans="1:32" ht="14.4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</row>
    <row r="185" spans="1:32" ht="14.4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</row>
    <row r="186" spans="1:32" ht="14.4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</row>
    <row r="187" spans="1:32" ht="14.4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</row>
    <row r="188" spans="1:32" ht="14.4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</row>
    <row r="189" spans="1:32" ht="14.4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</row>
    <row r="190" spans="1:32" ht="14.4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</row>
    <row r="191" spans="1:32" ht="14.4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</row>
    <row r="192" spans="1:32" ht="14.4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</row>
    <row r="193" spans="1:32" ht="14.4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</row>
    <row r="194" spans="1:32" ht="14.4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</row>
    <row r="195" spans="1:32" ht="14.4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</row>
    <row r="196" spans="1:32" ht="14.4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</row>
    <row r="197" spans="1:32" ht="14.4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</row>
    <row r="198" spans="1:32" ht="14.4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</row>
    <row r="199" spans="1:32" ht="14.4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</row>
    <row r="200" spans="1:32" ht="14.4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</row>
    <row r="201" spans="1:32" ht="14.4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</row>
    <row r="202" spans="1:32" ht="14.4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</row>
    <row r="203" spans="1:32" ht="14.4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</row>
    <row r="204" spans="1:32" ht="14.4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</row>
    <row r="205" spans="1:32" ht="14.4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</row>
    <row r="206" spans="1:32" ht="14.4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</row>
    <row r="207" spans="1:32" ht="14.4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</row>
    <row r="208" spans="1:32" ht="14.4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</row>
    <row r="209" spans="1:32" ht="14.4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</row>
    <row r="210" spans="1:32" ht="14.4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</row>
    <row r="211" spans="1:32" ht="14.4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</row>
    <row r="212" spans="1:32" ht="14.4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</row>
    <row r="213" spans="1:32" ht="14.4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</row>
    <row r="214" spans="1:32" ht="14.4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</row>
    <row r="215" spans="1:32" ht="14.4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</row>
    <row r="216" spans="1:32" ht="14.4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</row>
    <row r="217" spans="1:32" ht="14.4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</row>
    <row r="218" spans="1:32" ht="14.4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</row>
    <row r="219" spans="1:32" ht="14.4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</row>
    <row r="220" spans="1:32" ht="14.4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</row>
    <row r="221" spans="1:32" ht="14.4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</row>
    <row r="222" spans="1:32" ht="14.4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</row>
    <row r="223" spans="1:32" ht="14.4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</row>
    <row r="224" spans="1:32" ht="14.4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</row>
    <row r="225" spans="1:32" ht="14.4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</row>
    <row r="226" spans="1:32" ht="14.4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</row>
    <row r="227" spans="1:32" ht="14.4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</row>
    <row r="228" spans="1:32" ht="14.4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</row>
    <row r="229" spans="1:32" ht="14.4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</row>
    <row r="230" spans="1:32" ht="14.4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</row>
    <row r="231" spans="1:32" ht="14.4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</row>
    <row r="232" spans="1:32" ht="14.4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</row>
    <row r="233" spans="1:32" ht="14.4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</row>
    <row r="234" spans="1:32" ht="14.4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</row>
    <row r="235" spans="1:32" ht="14.4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</row>
    <row r="236" spans="1:32" ht="14.4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</row>
    <row r="237" spans="1:32" ht="14.4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</row>
    <row r="238" spans="1:32" ht="14.4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</row>
    <row r="239" spans="1:32" ht="14.4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</row>
    <row r="240" spans="1:32" ht="14.4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</row>
    <row r="241" spans="1:32" ht="14.4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</row>
    <row r="242" spans="1:32" ht="14.4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</row>
    <row r="243" spans="1:32" ht="14.4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</row>
    <row r="244" spans="1:32" ht="14.4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</row>
    <row r="245" spans="1:32" ht="14.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</row>
    <row r="246" spans="1:32" ht="14.4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</row>
    <row r="247" spans="1:32" ht="14.4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</row>
    <row r="248" spans="1:32" ht="14.4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</row>
    <row r="249" spans="1:32" ht="14.4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</row>
    <row r="250" spans="1:32" ht="14.4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</row>
    <row r="251" spans="1:32" ht="14.4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</row>
    <row r="252" spans="1:32" ht="14.4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</row>
    <row r="253" spans="1:32" ht="14.4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</row>
    <row r="254" spans="1:32" ht="14.4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</row>
    <row r="255" spans="1:32" ht="14.4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</row>
    <row r="256" spans="1:32" ht="14.4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</row>
    <row r="257" spans="1:32" ht="14.4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</row>
    <row r="258" spans="1:32" ht="14.4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</row>
    <row r="259" spans="1:32" ht="14.4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</row>
    <row r="260" spans="1:32" ht="14.4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</row>
    <row r="261" spans="1:32" ht="14.4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</row>
    <row r="262" spans="1:32" ht="14.4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</row>
    <row r="263" spans="1:32" ht="14.4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</row>
    <row r="264" spans="1:32" ht="14.4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</row>
    <row r="265" spans="1:32" ht="14.4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</row>
    <row r="266" spans="1:32" ht="14.4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</row>
    <row r="267" spans="1:32" ht="14.4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</row>
    <row r="268" spans="1:32" ht="14.4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</row>
    <row r="269" spans="1:32" ht="14.4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</row>
    <row r="270" spans="1:32" ht="14.4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</row>
    <row r="271" spans="1:32" ht="14.4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</row>
    <row r="272" spans="1:32" ht="14.4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</row>
    <row r="273" spans="1:32" ht="14.4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</row>
    <row r="274" spans="1:32" ht="14.4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</row>
    <row r="275" spans="1:32" ht="14.4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</row>
    <row r="276" spans="1:32" ht="14.4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</row>
    <row r="277" spans="1:32" ht="14.4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</row>
    <row r="278" spans="1:32" ht="14.4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</row>
    <row r="279" spans="1:32" ht="14.4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</row>
    <row r="280" spans="1:32" ht="14.4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</row>
    <row r="281" spans="1:32" ht="14.4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</row>
    <row r="282" spans="1:32" ht="14.4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</row>
    <row r="283" spans="1:32" ht="14.4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</row>
    <row r="284" spans="1:32" ht="14.4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</row>
    <row r="285" spans="1:32" ht="14.4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</row>
    <row r="286" spans="1:32" ht="14.4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</row>
    <row r="287" spans="1:32" ht="14.4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</row>
    <row r="288" spans="1:32" ht="14.4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</row>
    <row r="289" spans="1:32" ht="14.4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</row>
    <row r="290" spans="1:32" ht="14.4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</row>
    <row r="291" spans="1:32" ht="14.4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</row>
    <row r="292" spans="1:32" ht="14.4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</row>
    <row r="293" spans="1:32" ht="14.4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</row>
    <row r="294" spans="1:32" ht="14.4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</row>
    <row r="295" spans="1:32" ht="14.4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</row>
    <row r="296" spans="1:32" ht="14.4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</row>
    <row r="297" spans="1:32" ht="14.4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</row>
    <row r="298" spans="1:32" ht="14.4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</row>
    <row r="299" spans="1:32" ht="14.4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</row>
    <row r="300" spans="1:32" ht="14.4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</row>
    <row r="301" spans="1:32" ht="14.4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</row>
    <row r="302" spans="1:32" ht="14.4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</row>
    <row r="303" spans="1:32" ht="14.4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</row>
    <row r="304" spans="1:32" ht="14.4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</row>
    <row r="305" spans="1:32" ht="14.4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</row>
    <row r="306" spans="1:32" ht="14.4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</row>
    <row r="307" spans="1:32" ht="14.4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</row>
    <row r="308" spans="1:32" ht="14.4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</row>
    <row r="309" spans="1:32" ht="14.4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</row>
    <row r="310" spans="1:32" ht="14.4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</row>
    <row r="311" spans="1:32" ht="14.4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</row>
    <row r="312" spans="1:32" ht="14.4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</row>
    <row r="313" spans="1:32" ht="14.4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</row>
    <row r="314" spans="1:32" ht="14.4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</row>
    <row r="315" spans="1:32" ht="14.4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</row>
    <row r="316" spans="1:32" ht="14.4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</row>
    <row r="317" spans="1:32" ht="14.4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</row>
    <row r="318" spans="1:32" ht="14.4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</row>
    <row r="319" spans="1:32" ht="14.4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</row>
    <row r="320" spans="1:32" ht="14.4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</row>
    <row r="321" spans="1:32" ht="14.4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</row>
    <row r="322" spans="1:32" ht="14.4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</row>
    <row r="323" spans="1:32" ht="14.4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</row>
    <row r="324" spans="1:32" ht="14.4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</row>
    <row r="325" spans="1:32" ht="14.4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</row>
    <row r="326" spans="1:32" ht="14.4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</row>
    <row r="327" spans="1:32" ht="14.4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</row>
    <row r="328" spans="1:32" ht="14.4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</row>
    <row r="329" spans="1:32" ht="14.4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</row>
    <row r="330" spans="1:32" ht="14.4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</row>
    <row r="331" spans="1:32" ht="14.4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</row>
    <row r="332" spans="1:32" ht="14.4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</row>
    <row r="333" spans="1:32" ht="14.4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</row>
    <row r="334" spans="1:32" ht="14.4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</row>
    <row r="335" spans="1:32" ht="14.4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</row>
    <row r="336" spans="1:32" ht="14.4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</row>
    <row r="337" spans="1:32" ht="14.4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</row>
    <row r="338" spans="1:32" ht="14.4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</row>
    <row r="339" spans="1:32" ht="14.4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</row>
    <row r="340" spans="1:32" ht="14.4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</row>
    <row r="341" spans="1:32" ht="14.4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</row>
    <row r="342" spans="1:32" ht="14.4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</row>
    <row r="343" spans="1:32" ht="14.4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</row>
    <row r="344" spans="1:32" ht="14.4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</row>
    <row r="345" spans="1:32" ht="14.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</row>
    <row r="346" spans="1:32" ht="14.4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</row>
    <row r="347" spans="1:32" ht="14.4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</row>
    <row r="348" spans="1:32" ht="14.4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</row>
    <row r="349" spans="1:32" ht="14.4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</row>
    <row r="350" spans="1:32" ht="14.4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</row>
    <row r="351" spans="1:32" ht="14.4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</row>
    <row r="352" spans="1:32" ht="14.4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</row>
    <row r="353" spans="1:32" ht="14.4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</row>
    <row r="354" spans="1:32" ht="14.4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</row>
    <row r="355" spans="1:32" ht="14.4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</row>
    <row r="356" spans="1:32" ht="14.4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</row>
    <row r="357" spans="1:32" ht="14.4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</row>
    <row r="358" spans="1:32" ht="14.4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</row>
    <row r="359" spans="1:32" ht="14.4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</row>
    <row r="360" spans="1:32" ht="14.4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</row>
    <row r="361" spans="1:32" ht="14.4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</row>
    <row r="362" spans="1:32" ht="14.4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</row>
    <row r="363" spans="1:32" ht="14.4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</row>
    <row r="364" spans="1:32" ht="14.4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</row>
    <row r="365" spans="1:32" ht="14.4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</row>
    <row r="366" spans="1:32" ht="14.4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</row>
    <row r="367" spans="1:32" ht="14.4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</row>
    <row r="368" spans="1:32" ht="14.4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</row>
    <row r="369" spans="1:32" ht="14.4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</row>
    <row r="370" spans="1:32" ht="14.4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</row>
    <row r="371" spans="1:32" ht="14.4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</row>
    <row r="372" spans="1:32" ht="14.4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</row>
    <row r="373" spans="1:32" ht="14.4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</row>
    <row r="374" spans="1:32" ht="14.4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</row>
    <row r="375" spans="1:32" ht="14.4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</row>
    <row r="376" spans="1:32" ht="14.4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</row>
    <row r="377" spans="1:32" ht="14.4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</row>
    <row r="378" spans="1:32" ht="14.4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</row>
    <row r="379" spans="1:32" ht="14.4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</row>
    <row r="380" spans="1:32" ht="14.4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</row>
    <row r="381" spans="1:32" ht="14.4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</row>
    <row r="382" spans="1:32" ht="14.4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</row>
    <row r="383" spans="1:32" ht="14.4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</row>
    <row r="384" spans="1:32" ht="14.4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</row>
    <row r="385" spans="1:32" ht="14.4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</row>
    <row r="386" spans="1:32" ht="14.4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</row>
    <row r="387" spans="1:32" ht="14.4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</row>
    <row r="388" spans="1:32" ht="14.4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</row>
    <row r="389" spans="1:32" ht="14.4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</row>
    <row r="390" spans="1:32" ht="14.4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</row>
    <row r="391" spans="1:32" ht="14.4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</row>
    <row r="392" spans="1:32" ht="14.4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</row>
    <row r="393" spans="1:32" ht="14.4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</row>
    <row r="394" spans="1:32" ht="14.4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</row>
    <row r="395" spans="1:32" ht="14.4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</row>
    <row r="396" spans="1:32" ht="14.4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</row>
    <row r="397" spans="1:32" ht="14.4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</row>
    <row r="398" spans="1:32" ht="14.4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</row>
    <row r="399" spans="1:32" ht="14.4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</row>
    <row r="400" spans="1:32" ht="14.4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</row>
    <row r="401" spans="1:32" ht="14.4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</row>
    <row r="402" spans="1:32" ht="14.4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</row>
    <row r="403" spans="1:32" ht="14.4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</row>
    <row r="404" spans="1:32" ht="14.4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</row>
    <row r="405" spans="1:32" ht="14.4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</row>
    <row r="406" spans="1:32" ht="14.4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</row>
    <row r="407" spans="1:32" ht="14.4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</row>
    <row r="408" spans="1:32" ht="14.4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</row>
    <row r="409" spans="1:32" ht="14.4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</row>
    <row r="410" spans="1:32" ht="14.4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</row>
    <row r="411" spans="1:32" ht="14.4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</row>
    <row r="412" spans="1:32" ht="14.4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</row>
    <row r="413" spans="1:32" ht="14.4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</row>
    <row r="414" spans="1:32" ht="14.4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</row>
    <row r="415" spans="1:32" ht="14.4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</row>
    <row r="416" spans="1:32" ht="14.4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</row>
    <row r="417" spans="1:32" ht="14.4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</row>
    <row r="418" spans="1:32" ht="14.4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</row>
    <row r="419" spans="1:32" ht="14.4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</row>
    <row r="420" spans="1:32" ht="14.4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</row>
    <row r="421" spans="1:32" ht="14.4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</row>
    <row r="422" spans="1:32" ht="14.4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</row>
    <row r="423" spans="1:32" ht="14.4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</row>
    <row r="424" spans="1:32" ht="14.4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</row>
    <row r="425" spans="1:32" ht="14.4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</row>
    <row r="426" spans="1:32" ht="14.4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</row>
    <row r="427" spans="1:32" ht="14.4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</row>
    <row r="428" spans="1:32" ht="14.4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</row>
    <row r="429" spans="1:32" ht="14.4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</row>
    <row r="430" spans="1:32" ht="14.4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</row>
    <row r="431" spans="1:32" ht="14.4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</row>
    <row r="432" spans="1:32" ht="14.4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</row>
    <row r="433" spans="1:32" ht="14.4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</row>
    <row r="434" spans="1:32" ht="14.4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</row>
    <row r="435" spans="1:32" ht="14.4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</row>
    <row r="436" spans="1:32" ht="14.4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</row>
    <row r="437" spans="1:32" ht="14.4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</row>
    <row r="438" spans="1:32" ht="14.4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</row>
    <row r="439" spans="1:32" ht="14.4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</row>
    <row r="440" spans="1:32" ht="14.4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</row>
    <row r="441" spans="1:32" ht="14.4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</row>
    <row r="442" spans="1:32" ht="14.4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</row>
    <row r="443" spans="1:32" ht="14.4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</row>
    <row r="444" spans="1:32" ht="14.4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</row>
    <row r="445" spans="1:32" ht="14.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</row>
    <row r="446" spans="1:32" ht="14.4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</row>
    <row r="447" spans="1:32" ht="14.4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</row>
    <row r="448" spans="1:32" ht="14.4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</row>
    <row r="449" spans="1:32" ht="14.4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</row>
    <row r="450" spans="1:32" ht="14.4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</row>
    <row r="451" spans="1:32" ht="14.4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</row>
    <row r="452" spans="1:32" ht="14.4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</row>
    <row r="453" spans="1:32" ht="14.4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</row>
    <row r="454" spans="1:32" ht="14.4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</row>
    <row r="455" spans="1:32" ht="14.4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</row>
    <row r="456" spans="1:32" ht="14.4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</row>
    <row r="457" spans="1:32" ht="14.4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</row>
    <row r="458" spans="1:32" ht="14.4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</row>
    <row r="459" spans="1:32" ht="14.4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</row>
    <row r="460" spans="1:32" ht="14.4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</row>
    <row r="461" spans="1:32" ht="14.4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</row>
    <row r="462" spans="1:32" ht="14.4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</row>
    <row r="463" spans="1:32" ht="14.4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</row>
    <row r="464" spans="1:32" ht="14.4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</row>
    <row r="465" spans="1:32" ht="14.4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</row>
    <row r="466" spans="1:32" ht="14.4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</row>
    <row r="467" spans="1:32" ht="14.4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</row>
    <row r="468" spans="1:32" ht="14.4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</row>
    <row r="469" spans="1:32" ht="14.4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</row>
    <row r="470" spans="1:32" ht="14.4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</row>
    <row r="471" spans="1:32" ht="14.4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</row>
    <row r="472" spans="1:32" ht="14.4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</row>
    <row r="473" spans="1:32" ht="14.4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</row>
    <row r="474" spans="1:32" ht="14.4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</row>
    <row r="475" spans="1:32" ht="14.4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</row>
    <row r="476" spans="1:32" ht="14.4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</row>
    <row r="477" spans="1:32" ht="14.4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</row>
    <row r="478" spans="1:32" ht="14.4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</row>
    <row r="479" spans="1:32" ht="14.4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</row>
    <row r="480" spans="1:32" ht="14.4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</row>
    <row r="481" spans="1:32" ht="14.4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</row>
    <row r="482" spans="1:32" ht="14.4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</row>
    <row r="483" spans="1:32" ht="14.4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</row>
    <row r="484" spans="1:32" ht="14.4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</row>
    <row r="485" spans="1:32" ht="14.4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</row>
    <row r="486" spans="1:32" ht="14.4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</row>
    <row r="487" spans="1:32" ht="14.4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</row>
    <row r="488" spans="1:32" ht="14.4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</row>
    <row r="489" spans="1:32" ht="14.4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</row>
    <row r="490" spans="1:32" ht="14.4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</row>
    <row r="491" spans="1:32" ht="14.4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</row>
    <row r="492" spans="1:32" ht="14.4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</row>
    <row r="493" spans="1:32" ht="14.4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</row>
    <row r="494" spans="1:32" ht="14.4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</row>
    <row r="495" spans="1:32" ht="14.4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</row>
    <row r="496" spans="1:32" ht="14.4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</row>
    <row r="497" spans="1:32" ht="14.4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</row>
    <row r="498" spans="1:32" ht="14.4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</row>
    <row r="499" spans="1:32" ht="14.4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</row>
    <row r="500" spans="1:32" ht="14.4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</row>
    <row r="501" spans="1:32" ht="14.4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</row>
    <row r="502" spans="1:32" ht="14.4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</row>
    <row r="503" spans="1:32" ht="14.4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</row>
    <row r="504" spans="1:32" ht="14.4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</row>
    <row r="505" spans="1:32" ht="14.4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</row>
    <row r="506" spans="1:32" ht="14.4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</row>
    <row r="507" spans="1:32" ht="14.4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</row>
    <row r="508" spans="1:32" ht="14.4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</row>
    <row r="509" spans="1:32" ht="14.4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</row>
    <row r="510" spans="1:32" ht="14.4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</row>
    <row r="511" spans="1:32" ht="14.4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</row>
    <row r="512" spans="1:32" ht="14.4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</row>
    <row r="513" spans="1:32" ht="14.4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</row>
    <row r="514" spans="1:32" ht="14.4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</row>
    <row r="515" spans="1:32" ht="14.4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</row>
    <row r="516" spans="1:32" ht="14.4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</row>
    <row r="517" spans="1:32" ht="14.4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</row>
    <row r="518" spans="1:32" ht="14.4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</row>
    <row r="519" spans="1:32" ht="14.4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</row>
    <row r="520" spans="1:32" ht="14.4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</row>
    <row r="521" spans="1:32" ht="14.4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</row>
    <row r="522" spans="1:32" ht="14.4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</row>
    <row r="523" spans="1:32" ht="14.4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</row>
    <row r="524" spans="1:32" ht="14.4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</row>
    <row r="525" spans="1:32" ht="14.4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</row>
    <row r="526" spans="1:32" ht="14.4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</row>
    <row r="527" spans="1:32" ht="14.4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</row>
    <row r="528" spans="1:32" ht="14.4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</row>
    <row r="529" spans="1:32" ht="14.4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</row>
    <row r="530" spans="1:32" ht="14.4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</row>
    <row r="531" spans="1:32" ht="14.4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</row>
    <row r="532" spans="1:32" ht="14.4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</row>
    <row r="533" spans="1:32" ht="14.4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</row>
    <row r="534" spans="1:32" ht="14.4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</row>
    <row r="535" spans="1:32" ht="14.4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</row>
    <row r="536" spans="1:32" ht="14.4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</row>
    <row r="537" spans="1:32" ht="14.4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</row>
    <row r="538" spans="1:32" ht="14.4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</row>
    <row r="539" spans="1:32" ht="14.4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</row>
    <row r="540" spans="1:32" ht="14.4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</row>
    <row r="541" spans="1:32" ht="14.4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</row>
    <row r="542" spans="1:32" ht="14.4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</row>
    <row r="543" spans="1:32" ht="14.4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</row>
    <row r="544" spans="1:32" ht="14.4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</row>
    <row r="545" spans="1:32" ht="14.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</row>
    <row r="546" spans="1:32" ht="14.4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</row>
    <row r="547" spans="1:32" ht="14.4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</row>
    <row r="548" spans="1:32" ht="14.4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</row>
    <row r="549" spans="1:32" ht="14.4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</row>
    <row r="550" spans="1:32" ht="14.4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</row>
    <row r="551" spans="1:32" ht="14.4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</row>
    <row r="552" spans="1:32" ht="14.4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</row>
    <row r="553" spans="1:32" ht="14.4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</row>
    <row r="554" spans="1:32" ht="14.4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</row>
    <row r="555" spans="1:32" ht="14.4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</row>
    <row r="556" spans="1:32" ht="14.4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</row>
    <row r="557" spans="1:32" ht="14.4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</row>
    <row r="558" spans="1:32" ht="14.4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</row>
    <row r="559" spans="1:32" ht="14.4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</row>
    <row r="560" spans="1:32" ht="14.4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</row>
    <row r="561" spans="1:32" ht="14.4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</row>
    <row r="562" spans="1:32" ht="14.4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</row>
    <row r="563" spans="1:32" ht="14.4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</row>
    <row r="564" spans="1:32" ht="14.4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</row>
    <row r="565" spans="1:32" ht="14.4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</row>
    <row r="566" spans="1:32" ht="14.4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</row>
    <row r="567" spans="1:32" ht="14.4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</row>
    <row r="568" spans="1:32" ht="14.4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</row>
    <row r="569" spans="1:32" ht="14.4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</row>
    <row r="570" spans="1:32" ht="14.4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</row>
    <row r="571" spans="1:32" ht="14.4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</row>
    <row r="572" spans="1:32" ht="14.4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</row>
    <row r="573" spans="1:32" ht="14.4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</row>
    <row r="574" spans="1:32" ht="14.4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</row>
    <row r="575" spans="1:32" ht="14.4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</row>
    <row r="576" spans="1:32" ht="14.4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</row>
    <row r="577" spans="1:32" ht="14.4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</row>
    <row r="578" spans="1:32" ht="14.4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</row>
    <row r="579" spans="1:32" ht="14.4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</row>
    <row r="580" spans="1:32" ht="14.4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</row>
    <row r="581" spans="1:32" ht="14.4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</row>
    <row r="582" spans="1:32" ht="14.4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</row>
    <row r="583" spans="1:32" ht="14.4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</row>
    <row r="584" spans="1:32" ht="14.4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</row>
    <row r="585" spans="1:32" ht="14.4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</row>
    <row r="586" spans="1:32" ht="14.4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</row>
    <row r="587" spans="1:32" ht="14.4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</row>
    <row r="588" spans="1:32" ht="14.4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</row>
    <row r="589" spans="1:32" ht="14.4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</row>
    <row r="590" spans="1:32" ht="14.4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</row>
    <row r="591" spans="1:32" ht="14.4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</row>
    <row r="592" spans="1:32" ht="14.4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</row>
    <row r="593" spans="1:32" ht="14.4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</row>
    <row r="594" spans="1:32" ht="14.4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</row>
    <row r="595" spans="1:32" ht="14.4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</row>
    <row r="596" spans="1:32" ht="14.4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</row>
    <row r="597" spans="1:32" ht="14.4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</row>
    <row r="598" spans="1:32" ht="14.4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</row>
    <row r="599" spans="1:32" ht="14.4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</row>
    <row r="600" spans="1:32" ht="14.4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</row>
    <row r="601" spans="1:32" ht="14.4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</row>
    <row r="602" spans="1:32" ht="14.4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</row>
    <row r="603" spans="1:32" ht="14.4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</row>
    <row r="604" spans="1:32" ht="14.4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</row>
    <row r="605" spans="1:32" ht="14.4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</row>
    <row r="606" spans="1:32" ht="14.4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</row>
    <row r="607" spans="1:32" ht="14.4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</row>
    <row r="608" spans="1:32" ht="14.4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</row>
    <row r="609" spans="1:32" ht="14.4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</row>
    <row r="610" spans="1:32" ht="14.4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</row>
    <row r="611" spans="1:32" ht="14.4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</row>
    <row r="612" spans="1:32" ht="14.4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</row>
    <row r="613" spans="1:32" ht="14.4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</row>
    <row r="614" spans="1:32" ht="14.4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</row>
    <row r="615" spans="1:32" ht="14.4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</row>
    <row r="616" spans="1:32" ht="14.4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</row>
    <row r="617" spans="1:32" ht="14.4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</row>
    <row r="618" spans="1:32" ht="14.4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</row>
    <row r="619" spans="1:32" ht="14.4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</row>
    <row r="620" spans="1:32" ht="14.4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</row>
    <row r="621" spans="1:32" ht="14.4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</row>
    <row r="622" spans="1:32" ht="14.4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</row>
    <row r="623" spans="1:32" ht="14.4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</row>
    <row r="624" spans="1:32" ht="14.4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</row>
    <row r="625" spans="1:32" ht="14.4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</row>
    <row r="626" spans="1:32" ht="14.4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</row>
    <row r="627" spans="1:32" ht="14.4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</row>
    <row r="628" spans="1:32" ht="14.4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</row>
    <row r="629" spans="1:32" ht="14.4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</row>
    <row r="630" spans="1:32" ht="14.4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</row>
    <row r="631" spans="1:32" ht="14.4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</row>
    <row r="632" spans="1:32" ht="14.4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</row>
    <row r="633" spans="1:32" ht="14.4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</row>
    <row r="634" spans="1:32" ht="14.4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</row>
    <row r="635" spans="1:32" ht="14.4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</row>
    <row r="636" spans="1:32" ht="14.4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</row>
    <row r="637" spans="1:32" ht="14.4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</row>
    <row r="638" spans="1:32" ht="14.4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</row>
    <row r="639" spans="1:32" ht="14.4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</row>
    <row r="640" spans="1:32" ht="14.4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</row>
    <row r="641" spans="1:32" ht="14.4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</row>
    <row r="642" spans="1:32" ht="14.4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</row>
    <row r="643" spans="1:32" ht="14.4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</row>
    <row r="644" spans="1:32" ht="14.4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</row>
    <row r="645" spans="1:32" ht="14.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</row>
    <row r="646" spans="1:32" ht="14.4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</row>
    <row r="647" spans="1:32" ht="14.4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</row>
    <row r="648" spans="1:32" ht="14.4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</row>
    <row r="649" spans="1:32" ht="14.4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</row>
    <row r="650" spans="1:32" ht="14.4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</row>
    <row r="651" spans="1:32" ht="14.4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</row>
    <row r="652" spans="1:32" ht="14.4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</row>
    <row r="653" spans="1:32" ht="14.4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</row>
    <row r="654" spans="1:32" ht="14.4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</row>
    <row r="655" spans="1:32" ht="14.4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</row>
    <row r="656" spans="1:32" ht="14.4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</row>
    <row r="657" spans="1:32" ht="14.4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</row>
    <row r="658" spans="1:32" ht="14.4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</row>
    <row r="659" spans="1:32" ht="14.4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</row>
    <row r="660" spans="1:32" ht="14.4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</row>
    <row r="661" spans="1:32" ht="14.4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</row>
    <row r="662" spans="1:32" ht="14.4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</row>
    <row r="663" spans="1:32" ht="14.4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</row>
    <row r="664" spans="1:32" ht="14.4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</row>
    <row r="665" spans="1:32" ht="14.4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</row>
    <row r="666" spans="1:32" ht="14.4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</row>
    <row r="667" spans="1:32" ht="14.4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</row>
    <row r="668" spans="1:32" ht="14.4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</row>
    <row r="669" spans="1:32" ht="14.4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</row>
    <row r="670" spans="1:32" ht="14.4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</row>
    <row r="671" spans="1:32" ht="14.4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</row>
    <row r="672" spans="1:32" ht="14.4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</row>
    <row r="673" spans="1:32" ht="14.4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</row>
    <row r="674" spans="1:32" ht="14.4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</row>
    <row r="675" spans="1:32" ht="14.4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</row>
    <row r="676" spans="1:32" ht="14.4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</row>
    <row r="677" spans="1:32" ht="14.4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</row>
    <row r="678" spans="1:32" ht="14.4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</row>
    <row r="679" spans="1:32" ht="14.4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</row>
    <row r="680" spans="1:32" ht="14.4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</row>
    <row r="681" spans="1:32" ht="14.4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</row>
    <row r="682" spans="1:32" ht="14.4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</row>
    <row r="683" spans="1:32" ht="14.4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</row>
    <row r="684" spans="1:32" ht="14.4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</row>
    <row r="685" spans="1:32" ht="14.4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</row>
    <row r="686" spans="1:32" ht="14.4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</row>
    <row r="687" spans="1:32" ht="14.4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</row>
    <row r="688" spans="1:32" ht="14.4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</row>
    <row r="689" spans="1:32" ht="14.4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</row>
    <row r="690" spans="1:32" ht="14.4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</row>
    <row r="691" spans="1:32" ht="14.4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</row>
    <row r="692" spans="1:32" ht="14.4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</row>
    <row r="693" spans="1:32" ht="14.4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</row>
    <row r="694" spans="1:32" ht="14.4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</row>
    <row r="695" spans="1:32" ht="14.4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</row>
    <row r="696" spans="1:32" ht="14.4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</row>
    <row r="697" spans="1:32" ht="14.4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</row>
    <row r="698" spans="1:32" ht="14.4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</row>
    <row r="699" spans="1:32" ht="14.4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</row>
    <row r="700" spans="1:32" ht="14.4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</row>
    <row r="701" spans="1:32" ht="14.4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</row>
    <row r="702" spans="1:32" ht="14.4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</row>
    <row r="703" spans="1:32" ht="14.4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</row>
    <row r="704" spans="1:32" ht="14.4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</row>
    <row r="705" spans="1:32" ht="14.4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</row>
    <row r="706" spans="1:32" ht="14.4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</row>
    <row r="707" spans="1:32" ht="14.4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</row>
    <row r="708" spans="1:32" ht="14.4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</row>
    <row r="709" spans="1:32" ht="14.4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</row>
    <row r="710" spans="1:32" ht="14.4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</row>
    <row r="711" spans="1:32" ht="14.4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</row>
    <row r="712" spans="1:32" ht="14.4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</row>
    <row r="713" spans="1:32" ht="14.4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</row>
    <row r="714" spans="1:32" ht="14.4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</row>
    <row r="715" spans="1:32" ht="14.4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</row>
    <row r="716" spans="1:32" ht="14.4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</row>
    <row r="717" spans="1:32" ht="14.4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</row>
    <row r="718" spans="1:32" ht="14.4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</row>
    <row r="719" spans="1:32" ht="14.4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</row>
    <row r="720" spans="1:32" ht="14.4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</row>
    <row r="721" spans="1:32" ht="14.4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</row>
    <row r="722" spans="1:32" ht="14.4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</row>
    <row r="723" spans="1:32" ht="14.4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</row>
    <row r="724" spans="1:32" ht="14.4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</row>
    <row r="725" spans="1:32" ht="14.4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</row>
    <row r="726" spans="1:32" ht="14.4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</row>
    <row r="727" spans="1:32" ht="14.4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</row>
    <row r="728" spans="1:32" ht="14.4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</row>
    <row r="729" spans="1:32" ht="14.4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</row>
    <row r="730" spans="1:32" ht="14.4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</row>
    <row r="731" spans="1:32" ht="14.4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</row>
    <row r="732" spans="1:32" ht="14.4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</row>
    <row r="733" spans="1:32" ht="14.4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</row>
    <row r="734" spans="1:32" ht="14.4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</row>
    <row r="735" spans="1:32" ht="14.4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</row>
    <row r="736" spans="1:32" ht="14.4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</row>
    <row r="737" spans="1:32" ht="14.4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</row>
    <row r="738" spans="1:32" ht="14.4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</row>
    <row r="739" spans="1:32" ht="14.4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</row>
    <row r="740" spans="1:32" ht="14.4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</row>
    <row r="741" spans="1:32" ht="14.4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</row>
    <row r="742" spans="1:32" ht="14.4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</row>
    <row r="743" spans="1:32" ht="14.4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</row>
    <row r="744" spans="1:32" ht="14.4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</row>
    <row r="745" spans="1:32" ht="14.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</row>
    <row r="746" spans="1:32" ht="14.4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</row>
    <row r="747" spans="1:32" ht="14.4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</row>
    <row r="748" spans="1:32" ht="14.4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</row>
    <row r="749" spans="1:32" ht="14.4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</row>
    <row r="750" spans="1:32" ht="14.4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</row>
    <row r="751" spans="1:32" ht="14.4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</row>
    <row r="752" spans="1:32" ht="14.4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</row>
    <row r="753" spans="1:32" ht="14.4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</row>
    <row r="754" spans="1:32" ht="14.4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</row>
    <row r="755" spans="1:32" ht="14.4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</row>
    <row r="756" spans="1:32" ht="14.4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</row>
    <row r="757" spans="1:32" ht="14.4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</row>
    <row r="758" spans="1:32" ht="14.4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</row>
    <row r="759" spans="1:32" ht="14.4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</row>
    <row r="760" spans="1:32" ht="14.4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</row>
    <row r="761" spans="1:32" ht="14.4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</row>
    <row r="762" spans="1:32" ht="14.4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</row>
    <row r="763" spans="1:32" ht="14.4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</row>
    <row r="764" spans="1:32" ht="14.4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</row>
    <row r="765" spans="1:32" ht="14.4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</row>
    <row r="766" spans="1:32" ht="14.4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</row>
    <row r="767" spans="1:32" ht="14.4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</row>
    <row r="768" spans="1:32" ht="14.4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</row>
    <row r="769" spans="1:32" ht="14.4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</row>
    <row r="770" spans="1:32" ht="14.4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</row>
    <row r="771" spans="1:32" ht="14.4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</row>
    <row r="772" spans="1:32" ht="14.4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</row>
    <row r="773" spans="1:32" ht="14.4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</row>
    <row r="774" spans="1:32" ht="14.4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</row>
    <row r="775" spans="1:32" ht="14.4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</row>
    <row r="776" spans="1:32" ht="14.4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</row>
    <row r="777" spans="1:32" ht="14.4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</row>
    <row r="778" spans="1:32" ht="14.4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</row>
    <row r="779" spans="1:32" ht="14.4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</row>
    <row r="780" spans="1:32" ht="14.4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</row>
    <row r="781" spans="1:32" ht="14.4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</row>
    <row r="782" spans="1:32" ht="14.4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</row>
    <row r="783" spans="1:32" ht="14.4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</row>
    <row r="784" spans="1:32" ht="14.4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</row>
    <row r="785" spans="1:32" ht="14.4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</row>
    <row r="786" spans="1:32" ht="14.4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</row>
    <row r="787" spans="1:32" ht="14.4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</row>
    <row r="788" spans="1:32" ht="14.4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</row>
    <row r="789" spans="1:32" ht="14.4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</row>
    <row r="790" spans="1:32" ht="14.4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</row>
    <row r="791" spans="1:32" ht="14.4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</row>
    <row r="792" spans="1:32" ht="14.4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</row>
    <row r="793" spans="1:32" ht="14.4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</row>
    <row r="794" spans="1:32" ht="14.4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</row>
    <row r="795" spans="1:32" ht="14.4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</row>
    <row r="796" spans="1:32" ht="14.4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</row>
    <row r="797" spans="1:32" ht="14.4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</row>
    <row r="798" spans="1:32" ht="14.4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</row>
    <row r="799" spans="1:32" ht="14.4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</row>
    <row r="800" spans="1:32" ht="14.4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</row>
    <row r="801" spans="1:32" ht="14.4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</row>
    <row r="802" spans="1:32" ht="14.4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</row>
    <row r="803" spans="1:32" ht="14.4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</row>
    <row r="804" spans="1:32" ht="14.4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</row>
    <row r="805" spans="1:32" ht="14.4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</row>
    <row r="806" spans="1:32" ht="14.4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</row>
    <row r="807" spans="1:32" ht="14.4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</row>
    <row r="808" spans="1:32" ht="14.4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</row>
    <row r="809" spans="1:32" ht="14.4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</row>
    <row r="810" spans="1:32" ht="14.4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</row>
    <row r="811" spans="1:32" ht="14.4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</row>
    <row r="812" spans="1:32" ht="14.4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</row>
    <row r="813" spans="1:32" ht="14.4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</row>
    <row r="814" spans="1:32" ht="14.4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</row>
    <row r="815" spans="1:32" ht="14.4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</row>
    <row r="816" spans="1:32" ht="14.4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</row>
    <row r="817" spans="1:32" ht="14.4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</row>
    <row r="818" spans="1:32" ht="14.4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</row>
    <row r="819" spans="1:32" ht="14.4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</row>
    <row r="820" spans="1:32" ht="14.4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</row>
    <row r="821" spans="1:32" ht="14.4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</row>
    <row r="822" spans="1:32" ht="14.4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</row>
    <row r="823" spans="1:32" ht="14.4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</row>
    <row r="824" spans="1:32" ht="14.4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</row>
    <row r="825" spans="1:32" ht="14.4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</row>
    <row r="826" spans="1:32" ht="14.4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</row>
    <row r="827" spans="1:32" ht="14.4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</row>
    <row r="828" spans="1:32" ht="14.4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</row>
    <row r="829" spans="1:32" ht="14.4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</row>
    <row r="830" spans="1:32" ht="14.4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</row>
    <row r="831" spans="1:32" ht="14.4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</row>
    <row r="832" spans="1:32" ht="14.4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</row>
    <row r="833" spans="1:32" ht="14.4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</row>
    <row r="834" spans="1:32" ht="14.4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</row>
    <row r="835" spans="1:32" ht="14.4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</row>
    <row r="836" spans="1:32" ht="14.4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</row>
    <row r="837" spans="1:32" ht="14.4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</row>
    <row r="838" spans="1:32" ht="14.4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</row>
    <row r="839" spans="1:32" ht="14.4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</row>
    <row r="840" spans="1:32" ht="14.4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</row>
    <row r="841" spans="1:32" ht="14.4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</row>
    <row r="842" spans="1:32" ht="14.4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</row>
    <row r="843" spans="1:32" ht="14.4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</row>
    <row r="844" spans="1:32" ht="14.4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</row>
    <row r="845" spans="1:32" ht="14.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</row>
    <row r="846" spans="1:32" ht="14.4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</row>
    <row r="847" spans="1:32" ht="14.4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</row>
    <row r="848" spans="1:32" ht="14.4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</row>
    <row r="849" spans="1:32" ht="14.4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</row>
    <row r="850" spans="1:32" ht="14.4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</row>
    <row r="851" spans="1:32" ht="14.4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</row>
    <row r="852" spans="1:32" ht="14.4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</row>
    <row r="853" spans="1:32" ht="14.4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</row>
    <row r="854" spans="1:32" ht="14.4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</row>
    <row r="855" spans="1:32" ht="14.4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</row>
    <row r="856" spans="1:32" ht="14.4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</row>
    <row r="857" spans="1:32" ht="14.4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</row>
    <row r="858" spans="1:32" ht="14.4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</row>
    <row r="859" spans="1:32" ht="14.4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</row>
    <row r="860" spans="1:32" ht="14.4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</row>
    <row r="861" spans="1:32" ht="14.4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</row>
    <row r="862" spans="1:32" ht="14.4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</row>
    <row r="863" spans="1:32" ht="14.4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</row>
    <row r="864" spans="1:32" ht="14.4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</row>
    <row r="865" spans="1:32" ht="14.4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</row>
    <row r="866" spans="1:32" ht="14.4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</row>
    <row r="867" spans="1:32" ht="14.4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</row>
    <row r="868" spans="1:32" ht="14.4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</row>
    <row r="869" spans="1:32" ht="14.4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</row>
    <row r="870" spans="1:32" ht="14.4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</row>
    <row r="871" spans="1:32" ht="14.4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</row>
    <row r="872" spans="1:32" ht="14.4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</row>
    <row r="873" spans="1:32" ht="14.4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</row>
    <row r="874" spans="1:32" ht="14.4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</row>
    <row r="875" spans="1:32" ht="14.4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</row>
    <row r="876" spans="1:32" ht="14.4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</row>
    <row r="877" spans="1:32" ht="14.4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</row>
    <row r="878" spans="1:32" ht="14.4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</row>
    <row r="879" spans="1:32" ht="14.4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</row>
    <row r="880" spans="1:32" ht="14.4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</row>
    <row r="881" spans="1:32" ht="14.4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</row>
    <row r="882" spans="1:32" ht="14.4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</row>
    <row r="883" spans="1:32" ht="14.4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</row>
    <row r="884" spans="1:32" ht="14.4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</row>
    <row r="885" spans="1:32" ht="14.4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</row>
    <row r="886" spans="1:32" ht="14.4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</row>
    <row r="887" spans="1:32" ht="14.4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</row>
    <row r="888" spans="1:32" ht="14.4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</row>
    <row r="889" spans="1:32" ht="14.4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</row>
    <row r="890" spans="1:32" ht="14.4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</row>
    <row r="891" spans="1:32" ht="14.4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</row>
    <row r="892" spans="1:32" ht="14.4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</row>
    <row r="893" spans="1:32" ht="14.4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</row>
    <row r="894" spans="1:32" ht="14.4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</row>
    <row r="895" spans="1:32" ht="14.4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</row>
    <row r="896" spans="1:32" ht="14.4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</row>
    <row r="897" spans="1:32" ht="14.4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</row>
    <row r="898" spans="1:32" ht="14.4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</row>
    <row r="899" spans="1:32" ht="14.4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</row>
    <row r="900" spans="1:32" ht="14.4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</row>
    <row r="901" spans="1:32" ht="14.4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</row>
    <row r="902" spans="1:32" ht="14.4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</row>
    <row r="903" spans="1:32" ht="14.4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</row>
    <row r="904" spans="1:32" ht="14.4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</row>
    <row r="905" spans="1:32" ht="14.4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</row>
    <row r="906" spans="1:32" ht="14.4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</row>
    <row r="907" spans="1:32" ht="14.4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</row>
    <row r="908" spans="1:32" ht="14.4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</row>
    <row r="909" spans="1:32" ht="14.4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</row>
    <row r="910" spans="1:32" ht="14.4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</row>
    <row r="911" spans="1:32" ht="14.4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</row>
    <row r="912" spans="1:32" ht="14.4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</row>
    <row r="913" spans="1:32" ht="14.4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</row>
    <row r="914" spans="1:32" ht="14.4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</row>
    <row r="915" spans="1:32" ht="14.4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</row>
    <row r="916" spans="1:32" ht="14.4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</row>
    <row r="917" spans="1:32" ht="14.4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</row>
    <row r="918" spans="1:32" ht="14.4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</row>
    <row r="919" spans="1:32" ht="14.4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</row>
    <row r="920" spans="1:32" ht="14.4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</row>
    <row r="921" spans="1:32" ht="14.4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</row>
    <row r="922" spans="1:32" ht="14.4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</row>
    <row r="923" spans="1:32" ht="14.4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</row>
    <row r="924" spans="1:32" ht="14.4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</row>
    <row r="925" spans="1:32" ht="14.4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</row>
    <row r="926" spans="1:32" ht="14.4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</row>
    <row r="927" spans="1:32" ht="14.4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</row>
    <row r="928" spans="1:32" ht="14.4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</row>
    <row r="929" spans="1:32" ht="14.4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</row>
    <row r="930" spans="1:32" ht="14.4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</row>
    <row r="931" spans="1:32" ht="14.4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</row>
    <row r="932" spans="1:32" ht="14.4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</row>
    <row r="933" spans="1:32" ht="14.4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</row>
    <row r="934" spans="1:32" ht="14.4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</row>
    <row r="935" spans="1:32" ht="14.4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</row>
    <row r="936" spans="1:32" ht="14.4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</row>
    <row r="937" spans="1:32" ht="14.4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</row>
    <row r="938" spans="1:32" ht="14.4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</row>
    <row r="939" spans="1:32" ht="14.4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</row>
    <row r="940" spans="1:32" ht="14.4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</row>
    <row r="941" spans="1:32" ht="14.4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</row>
    <row r="942" spans="1:32" ht="14.4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</row>
    <row r="943" spans="1:32" ht="14.4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</row>
    <row r="944" spans="1:32" ht="14.4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</row>
    <row r="945" spans="1:32" ht="14.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</row>
    <row r="946" spans="1:32" ht="14.4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</row>
    <row r="947" spans="1:32" ht="14.4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</row>
    <row r="948" spans="1:32" ht="14.4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</row>
    <row r="949" spans="1:32" ht="14.4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</row>
    <row r="950" spans="1:32" ht="14.4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</row>
    <row r="951" spans="1:32" ht="14.4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</row>
    <row r="952" spans="1:32" ht="14.4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</row>
    <row r="953" spans="1:32" ht="14.4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</row>
    <row r="954" spans="1:32" ht="14.4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</row>
    <row r="955" spans="1:32" ht="14.4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</row>
    <row r="956" spans="1:32" ht="14.4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</row>
    <row r="957" spans="1:32" ht="14.4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</row>
    <row r="958" spans="1:32" ht="14.4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</row>
    <row r="959" spans="1:32" ht="14.4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</row>
    <row r="960" spans="1:32" ht="14.4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</row>
    <row r="961" spans="1:32" ht="14.4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</row>
    <row r="962" spans="1:32" ht="14.4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</row>
    <row r="963" spans="1:32" ht="14.4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</row>
    <row r="964" spans="1:32" ht="14.4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</row>
    <row r="965" spans="1:32" ht="14.4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</row>
    <row r="966" spans="1:32" ht="14.4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</row>
    <row r="967" spans="1:32" ht="14.4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</row>
    <row r="968" spans="1:32" ht="14.4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</row>
    <row r="969" spans="1:32" ht="14.4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</row>
    <row r="970" spans="1:32" ht="14.4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</row>
    <row r="971" spans="1:32" ht="14.4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</row>
    <row r="972" spans="1:32" ht="14.4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</row>
    <row r="973" spans="1:32" ht="14.4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</row>
    <row r="974" spans="1:32" ht="14.4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</row>
    <row r="975" spans="1:32" ht="14.4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</row>
    <row r="976" spans="1:32" ht="14.4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</row>
    <row r="977" spans="1:32" ht="14.4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</row>
    <row r="978" spans="1:32" ht="14.4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</row>
    <row r="979" spans="1:32" ht="14.4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</row>
    <row r="980" spans="1:32" ht="14.4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</row>
    <row r="981" spans="1:32" ht="14.4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</row>
    <row r="982" spans="1:32" ht="14.4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</row>
    <row r="983" spans="1:32" ht="14.4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</row>
    <row r="984" spans="1:32" ht="14.4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</row>
    <row r="985" spans="1:32" ht="14.4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</row>
    <row r="986" spans="1:32" ht="14.4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</row>
    <row r="987" spans="1:32" ht="14.4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</row>
    <row r="988" spans="1:32" ht="14.4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</row>
    <row r="989" spans="1:32" ht="14.4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</row>
    <row r="990" spans="1:32" ht="14.4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</row>
    <row r="991" spans="1:32" ht="14.4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</row>
    <row r="992" spans="1:32" ht="14.4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</row>
    <row r="993" spans="1:32" ht="14.4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</row>
    <row r="994" spans="1:32" ht="14.4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</row>
    <row r="995" spans="1:32" ht="14.4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</row>
    <row r="996" spans="1:32" ht="14.4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</row>
    <row r="997" spans="1:32" ht="14.4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</row>
    <row r="998" spans="1:32" ht="14.4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</row>
    <row r="999" spans="1:32" ht="14.4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</row>
  </sheetData>
  <hyperlinks>
    <hyperlink ref="C55" r:id="rId1" xr:uid="{00000000-0004-0000-0000-000000000000}"/>
    <hyperlink ref="C56" r:id="rId2" xr:uid="{00000000-0004-0000-0000-000001000000}"/>
    <hyperlink ref="C57" r:id="rId3" xr:uid="{00000000-0004-0000-0000-000002000000}"/>
    <hyperlink ref="C5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I57"/>
  <sheetViews>
    <sheetView topLeftCell="A21" workbookViewId="0">
      <selection activeCell="F8" sqref="F8"/>
    </sheetView>
  </sheetViews>
  <sheetFormatPr defaultColWidth="12.7109375" defaultRowHeight="15.75" customHeight="1"/>
  <cols>
    <col min="1" max="1" width="16.28515625" customWidth="1"/>
    <col min="11" max="11" width="20.28515625" customWidth="1"/>
    <col min="12" max="12" width="27.42578125" customWidth="1"/>
  </cols>
  <sheetData>
    <row r="1" spans="1:9" ht="15.75" customHeight="1">
      <c r="A1" s="25" t="s">
        <v>78</v>
      </c>
      <c r="B1" s="25" t="s">
        <v>79</v>
      </c>
      <c r="C1" s="25" t="s">
        <v>80</v>
      </c>
      <c r="D1" s="25" t="s">
        <v>81</v>
      </c>
      <c r="E1" s="9">
        <v>100000</v>
      </c>
      <c r="F1" s="25"/>
    </row>
    <row r="2" spans="1:9" ht="15.75" customHeight="1">
      <c r="A2" s="25" t="s">
        <v>36</v>
      </c>
      <c r="B2" s="11">
        <v>1.6000000000000001E-3</v>
      </c>
      <c r="C2" s="11">
        <v>-1.6000000000000001E-3</v>
      </c>
      <c r="D2" s="11">
        <v>-3.2000000000000002E-3</v>
      </c>
      <c r="E2" s="26">
        <v>-320</v>
      </c>
      <c r="F2" s="25"/>
      <c r="G2" s="27" t="s">
        <v>82</v>
      </c>
      <c r="H2" s="27" t="s">
        <v>83</v>
      </c>
      <c r="I2" s="27" t="s">
        <v>84</v>
      </c>
    </row>
    <row r="3" spans="1:9" ht="15.75" customHeight="1">
      <c r="A3" s="25" t="s">
        <v>35</v>
      </c>
      <c r="B3" s="11">
        <v>1.1000000000000001E-3</v>
      </c>
      <c r="C3" s="11">
        <v>-8.9999999999999998E-4</v>
      </c>
      <c r="D3" s="11">
        <v>-2E-3</v>
      </c>
      <c r="E3" s="26">
        <v>-200</v>
      </c>
      <c r="F3" s="25"/>
    </row>
    <row r="4" spans="1:9" ht="15.75" customHeight="1">
      <c r="A4" s="25" t="s">
        <v>56</v>
      </c>
      <c r="B4" s="11">
        <v>-2.1699999999999999E-4</v>
      </c>
      <c r="C4" s="11">
        <v>-9.4200000000000002E-4</v>
      </c>
      <c r="D4" s="11">
        <v>-7.2499999999999995E-4</v>
      </c>
      <c r="E4" s="26">
        <v>-72.5</v>
      </c>
      <c r="F4" s="25"/>
    </row>
    <row r="5" spans="1:9" ht="15.75" customHeight="1">
      <c r="A5" s="25" t="s">
        <v>57</v>
      </c>
      <c r="B5" s="11">
        <v>3.4099999999999999E-4</v>
      </c>
      <c r="C5" s="11">
        <v>-3.8000000000000002E-4</v>
      </c>
      <c r="D5" s="11">
        <v>-7.2099999999999996E-4</v>
      </c>
      <c r="E5" s="26">
        <v>-72.099999999999994</v>
      </c>
      <c r="F5" s="25"/>
    </row>
    <row r="6" spans="1:9" ht="15.75" customHeight="1">
      <c r="A6" s="25" t="s">
        <v>54</v>
      </c>
      <c r="B6" s="11">
        <v>2.4000000000000001E-4</v>
      </c>
      <c r="C6" s="11">
        <v>-4.8000000000000001E-4</v>
      </c>
      <c r="D6" s="11">
        <v>-7.2000000000000005E-4</v>
      </c>
      <c r="E6" s="26">
        <v>-72</v>
      </c>
      <c r="F6" s="25"/>
    </row>
    <row r="7" spans="1:9" ht="15.75" customHeight="1">
      <c r="A7" s="25" t="s">
        <v>20</v>
      </c>
      <c r="B7" s="11">
        <v>2.0000000000000001E-4</v>
      </c>
      <c r="C7" s="11">
        <v>-5.0000000000000001E-4</v>
      </c>
      <c r="D7" s="11">
        <v>-6.9999999999999999E-4</v>
      </c>
      <c r="E7" s="26">
        <v>-70</v>
      </c>
      <c r="F7" s="25"/>
    </row>
    <row r="8" spans="1:9" ht="15.75" customHeight="1">
      <c r="A8" s="25" t="s">
        <v>26</v>
      </c>
      <c r="B8" s="11">
        <v>4.0000000000000002E-4</v>
      </c>
      <c r="C8" s="11">
        <v>-2.9999999999999997E-4</v>
      </c>
      <c r="D8" s="11">
        <v>-6.9999999999999999E-4</v>
      </c>
      <c r="E8" s="26">
        <v>-70</v>
      </c>
      <c r="F8" s="25"/>
    </row>
    <row r="9" spans="1:9" ht="15.75" customHeight="1">
      <c r="A9" s="25" t="s">
        <v>38</v>
      </c>
      <c r="B9" s="11">
        <v>1.1000000000000001E-3</v>
      </c>
      <c r="C9" s="11">
        <v>5.9999999999999995E-4</v>
      </c>
      <c r="D9" s="11">
        <v>-5.0000000000000001E-4</v>
      </c>
      <c r="E9" s="26">
        <v>-50</v>
      </c>
      <c r="F9" s="25"/>
    </row>
    <row r="10" spans="1:9" ht="15.75" customHeight="1">
      <c r="A10" s="25" t="s">
        <v>66</v>
      </c>
      <c r="B10" s="11">
        <v>6.3000000000000003E-4</v>
      </c>
      <c r="C10" s="11">
        <v>1.5200000000000001E-4</v>
      </c>
      <c r="D10" s="11">
        <v>-4.7800000000000002E-4</v>
      </c>
      <c r="E10" s="26">
        <v>-47.8</v>
      </c>
      <c r="F10" s="25"/>
    </row>
    <row r="11" spans="1:9" ht="15.75" customHeight="1">
      <c r="A11" s="25" t="s">
        <v>23</v>
      </c>
      <c r="B11" s="11">
        <v>4.0000000000000002E-4</v>
      </c>
      <c r="C11" s="11">
        <v>-5.0000000000000002E-5</v>
      </c>
      <c r="D11" s="11">
        <v>-4.4999999999999999E-4</v>
      </c>
      <c r="E11" s="26">
        <v>-45</v>
      </c>
      <c r="F11" s="25"/>
    </row>
    <row r="12" spans="1:9" ht="15.75" customHeight="1">
      <c r="A12" s="25" t="s">
        <v>28</v>
      </c>
      <c r="B12" s="11">
        <v>4.0000000000000002E-4</v>
      </c>
      <c r="C12" s="11">
        <v>-5.0000000000000002E-5</v>
      </c>
      <c r="D12" s="11">
        <v>-4.4999999999999999E-4</v>
      </c>
      <c r="E12" s="26">
        <v>-45</v>
      </c>
      <c r="F12" s="25"/>
    </row>
    <row r="13" spans="1:9" ht="15.75" customHeight="1">
      <c r="A13" s="25" t="s">
        <v>19</v>
      </c>
      <c r="B13" s="11">
        <v>2.0000000000000001E-4</v>
      </c>
      <c r="C13" s="11">
        <v>-2.0000000000000001E-4</v>
      </c>
      <c r="D13" s="11">
        <v>-4.0000000000000002E-4</v>
      </c>
      <c r="E13" s="26">
        <v>-40</v>
      </c>
      <c r="F13" s="25"/>
    </row>
    <row r="14" spans="1:9" ht="15.75" customHeight="1">
      <c r="A14" s="25" t="s">
        <v>47</v>
      </c>
      <c r="B14" s="11">
        <v>8.0000000000000004E-4</v>
      </c>
      <c r="C14" s="11">
        <v>4.0000000000000002E-4</v>
      </c>
      <c r="D14" s="11">
        <v>-4.0000000000000002E-4</v>
      </c>
      <c r="E14" s="26">
        <v>-40</v>
      </c>
      <c r="F14" s="25"/>
    </row>
    <row r="15" spans="1:9" ht="15.75" customHeight="1">
      <c r="A15" s="25" t="s">
        <v>51</v>
      </c>
      <c r="B15" s="11">
        <v>8.0000000000000004E-4</v>
      </c>
      <c r="C15" s="11">
        <v>4.0000000000000002E-4</v>
      </c>
      <c r="D15" s="11">
        <v>-4.0000000000000002E-4</v>
      </c>
      <c r="E15" s="26">
        <v>-40</v>
      </c>
      <c r="F15" s="25"/>
    </row>
    <row r="16" spans="1:9" ht="15.75" customHeight="1">
      <c r="A16" s="25" t="s">
        <v>53</v>
      </c>
      <c r="B16" s="11">
        <v>4.0000000000000002E-4</v>
      </c>
      <c r="C16" s="11">
        <v>2.9999999999999997E-4</v>
      </c>
      <c r="D16" s="11">
        <v>-1E-4</v>
      </c>
      <c r="E16" s="26">
        <v>-10</v>
      </c>
      <c r="F16" s="25"/>
    </row>
    <row r="17" spans="1:9" ht="15.75" customHeight="1">
      <c r="A17" s="25" t="s">
        <v>37</v>
      </c>
      <c r="B17" s="11">
        <v>2.9999999999999997E-4</v>
      </c>
      <c r="C17" s="11">
        <v>2.0000000000000001E-4</v>
      </c>
      <c r="D17" s="11">
        <v>-1E-4</v>
      </c>
      <c r="E17" s="26">
        <v>-10</v>
      </c>
      <c r="F17" s="25"/>
    </row>
    <row r="18" spans="1:9" ht="15.75" customHeight="1">
      <c r="A18" s="25" t="s">
        <v>21</v>
      </c>
      <c r="B18" s="11">
        <v>6.5199999999999999E-5</v>
      </c>
      <c r="C18" s="11">
        <v>-2.1999999999999999E-5</v>
      </c>
      <c r="D18" s="11">
        <v>-8.7200000000000005E-5</v>
      </c>
      <c r="E18" s="26">
        <v>-8.7200000000000006</v>
      </c>
      <c r="F18" s="25"/>
    </row>
    <row r="19" spans="1:9" ht="15.75" customHeight="1">
      <c r="A19" s="25" t="s">
        <v>55</v>
      </c>
      <c r="B19" s="11">
        <v>-2.5300000000000002E-4</v>
      </c>
      <c r="C19" s="11">
        <v>-3.4000000000000002E-4</v>
      </c>
      <c r="D19" s="11">
        <v>-8.7000000000000001E-5</v>
      </c>
      <c r="E19" s="26">
        <v>-8.6999999999999993</v>
      </c>
      <c r="F19" s="25"/>
    </row>
    <row r="20" spans="1:9" ht="15.75" customHeight="1">
      <c r="A20" s="25" t="s">
        <v>18</v>
      </c>
      <c r="B20" s="11">
        <v>1E-4</v>
      </c>
      <c r="C20" s="11">
        <v>6.0000000000000002E-5</v>
      </c>
      <c r="D20" s="11">
        <v>-4.0000000000000003E-5</v>
      </c>
      <c r="E20" s="26">
        <v>-4</v>
      </c>
      <c r="F20" s="25"/>
    </row>
    <row r="21" spans="1:9" ht="15.75" customHeight="1">
      <c r="A21" s="25" t="s">
        <v>49</v>
      </c>
      <c r="B21" s="11">
        <v>5.3600000000000002E-4</v>
      </c>
      <c r="C21" s="11">
        <v>5.0600000000000005E-4</v>
      </c>
      <c r="D21" s="11">
        <v>-3.0000000000000001E-5</v>
      </c>
      <c r="E21" s="26">
        <v>-3</v>
      </c>
      <c r="F21" s="25"/>
    </row>
    <row r="22" spans="1:9" ht="15.75" customHeight="1">
      <c r="A22" s="25" t="s">
        <v>40</v>
      </c>
      <c r="B22" s="11">
        <v>2.9999999999999997E-4</v>
      </c>
      <c r="C22" s="11">
        <v>2.9999999999999997E-4</v>
      </c>
      <c r="D22" s="11">
        <v>0</v>
      </c>
      <c r="E22" s="28">
        <v>0</v>
      </c>
      <c r="F22" s="25"/>
      <c r="G22" s="29" t="s">
        <v>85</v>
      </c>
      <c r="H22" s="29" t="s">
        <v>86</v>
      </c>
      <c r="I22" s="29" t="s">
        <v>87</v>
      </c>
    </row>
    <row r="23" spans="1:9" ht="15.75" customHeight="1">
      <c r="A23" s="25" t="s">
        <v>25</v>
      </c>
      <c r="B23" s="11">
        <v>1.8200000000000001E-4</v>
      </c>
      <c r="C23" s="11">
        <v>2.7599999999999999E-4</v>
      </c>
      <c r="D23" s="11">
        <v>9.3999999999999994E-5</v>
      </c>
      <c r="E23" s="30">
        <v>9.4</v>
      </c>
      <c r="F23" s="25"/>
      <c r="G23" s="31" t="s">
        <v>88</v>
      </c>
      <c r="H23" s="31" t="s">
        <v>89</v>
      </c>
      <c r="I23" s="31" t="s">
        <v>90</v>
      </c>
    </row>
    <row r="24" spans="1:9" ht="15.75" customHeight="1">
      <c r="A24" s="25" t="s">
        <v>45</v>
      </c>
      <c r="B24" s="11">
        <v>-1E-4</v>
      </c>
      <c r="C24" s="11">
        <v>4.0000000000000003E-5</v>
      </c>
      <c r="D24" s="11">
        <v>1.3999999999999999E-4</v>
      </c>
      <c r="E24" s="30">
        <v>14</v>
      </c>
      <c r="F24" s="25"/>
    </row>
    <row r="25" spans="1:9" ht="15.75" customHeight="1">
      <c r="A25" s="25" t="s">
        <v>22</v>
      </c>
      <c r="B25" s="11">
        <v>1.3899999999999999E-4</v>
      </c>
      <c r="C25" s="11">
        <v>3.1399999999999999E-4</v>
      </c>
      <c r="D25" s="11">
        <v>1.75E-4</v>
      </c>
      <c r="E25" s="30">
        <v>17.5</v>
      </c>
      <c r="F25" s="25"/>
    </row>
    <row r="26" spans="1:9" ht="15.75" customHeight="1">
      <c r="A26" s="25" t="s">
        <v>30</v>
      </c>
      <c r="B26" s="11">
        <v>-2.9999999999999997E-4</v>
      </c>
      <c r="C26" s="11">
        <v>-2.0000000000000002E-5</v>
      </c>
      <c r="D26" s="11">
        <v>2.7999999999999998E-4</v>
      </c>
      <c r="E26" s="30">
        <v>28</v>
      </c>
      <c r="F26" s="25"/>
    </row>
    <row r="27" spans="1:9" ht="14.45">
      <c r="A27" s="25" t="s">
        <v>24</v>
      </c>
      <c r="B27" s="11">
        <v>-8.9999999999999998E-4</v>
      </c>
      <c r="C27" s="11">
        <v>-4.0000000000000002E-4</v>
      </c>
      <c r="D27" s="11">
        <v>5.0000000000000001E-4</v>
      </c>
      <c r="E27" s="30">
        <v>50</v>
      </c>
      <c r="F27" s="25"/>
    </row>
    <row r="28" spans="1:9" ht="14.45">
      <c r="A28" s="25" t="s">
        <v>43</v>
      </c>
      <c r="B28" s="11">
        <v>2.0000000000000001E-4</v>
      </c>
      <c r="C28" s="11">
        <v>6.9999999999999999E-4</v>
      </c>
      <c r="D28" s="11">
        <v>5.0000000000000001E-4</v>
      </c>
      <c r="E28" s="30">
        <v>50</v>
      </c>
      <c r="F28" s="25"/>
    </row>
    <row r="29" spans="1:9" ht="14.45">
      <c r="A29" s="25" t="s">
        <v>39</v>
      </c>
      <c r="B29" s="11">
        <v>-5.0000000000000001E-4</v>
      </c>
      <c r="C29" s="11">
        <v>2.0000000000000001E-4</v>
      </c>
      <c r="D29" s="11">
        <v>6.9999999999999999E-4</v>
      </c>
      <c r="E29" s="30">
        <v>70</v>
      </c>
      <c r="F29" s="25"/>
    </row>
    <row r="30" spans="1:9" ht="14.45">
      <c r="A30" s="25" t="s">
        <v>64</v>
      </c>
      <c r="B30" s="11">
        <v>-4.2500000000000003E-5</v>
      </c>
      <c r="C30" s="11">
        <v>6.6200000000000005E-4</v>
      </c>
      <c r="D30" s="11">
        <v>7.0450000000000005E-4</v>
      </c>
      <c r="E30" s="30">
        <v>70.45</v>
      </c>
      <c r="F30" s="25"/>
    </row>
    <row r="31" spans="1:9" ht="14.45">
      <c r="A31" s="25" t="s">
        <v>48</v>
      </c>
      <c r="B31" s="11">
        <v>-2.0000000000000002E-5</v>
      </c>
      <c r="C31" s="11">
        <v>1E-3</v>
      </c>
      <c r="D31" s="11">
        <v>1.0200000000000001E-3</v>
      </c>
      <c r="E31" s="30">
        <v>102</v>
      </c>
      <c r="F31" s="25"/>
    </row>
    <row r="32" spans="1:9" ht="14.45">
      <c r="A32" s="25" t="s">
        <v>46</v>
      </c>
      <c r="B32" s="11">
        <v>2.0100000000000001E-5</v>
      </c>
      <c r="C32" s="11">
        <v>3.0000000000000001E-3</v>
      </c>
      <c r="D32" s="11">
        <v>2.9799000000000002E-3</v>
      </c>
      <c r="E32" s="30">
        <v>297.99</v>
      </c>
      <c r="F32" s="25"/>
    </row>
    <row r="34" spans="1:9" ht="14.45">
      <c r="A34" s="25" t="s">
        <v>91</v>
      </c>
      <c r="B34" s="25" t="s">
        <v>79</v>
      </c>
      <c r="C34" s="25" t="s">
        <v>80</v>
      </c>
      <c r="D34" s="25" t="s">
        <v>92</v>
      </c>
      <c r="E34" s="9">
        <v>100000</v>
      </c>
    </row>
    <row r="35" spans="1:9" ht="14.45">
      <c r="A35" s="25" t="s">
        <v>68</v>
      </c>
      <c r="B35" s="11">
        <v>1.0200000000000001E-3</v>
      </c>
      <c r="C35" s="11">
        <v>-2.1099999999999999E-3</v>
      </c>
      <c r="D35" s="11">
        <v>-3.13E-3</v>
      </c>
      <c r="E35" s="26">
        <v>-313</v>
      </c>
      <c r="G35" s="32" t="s">
        <v>82</v>
      </c>
      <c r="H35" s="32" t="s">
        <v>83</v>
      </c>
      <c r="I35" s="32" t="s">
        <v>84</v>
      </c>
    </row>
    <row r="36" spans="1:9" ht="14.45">
      <c r="A36" s="25" t="s">
        <v>69</v>
      </c>
      <c r="B36" s="11">
        <v>5.9500000000000004E-4</v>
      </c>
      <c r="C36" s="11">
        <v>-9.7999999999999997E-4</v>
      </c>
      <c r="D36" s="11">
        <v>-1.58E-3</v>
      </c>
      <c r="E36" s="26">
        <v>-157.6</v>
      </c>
    </row>
    <row r="37" spans="1:9" ht="14.45">
      <c r="A37" s="25" t="s">
        <v>41</v>
      </c>
      <c r="B37" s="11">
        <v>8.0000000000000004E-4</v>
      </c>
      <c r="C37" s="11">
        <v>-2.0000000000000002E-5</v>
      </c>
      <c r="D37" s="11">
        <v>-8.1999999999999998E-4</v>
      </c>
      <c r="E37" s="26">
        <v>-82</v>
      </c>
    </row>
    <row r="38" spans="1:9" ht="14.45">
      <c r="A38" s="25" t="s">
        <v>33</v>
      </c>
      <c r="B38" s="11">
        <v>7.4299999999999995E-4</v>
      </c>
      <c r="C38" s="11">
        <v>7.7999999999999999E-5</v>
      </c>
      <c r="D38" s="11">
        <v>-6.7000000000000002E-4</v>
      </c>
      <c r="E38" s="26">
        <v>-66.5</v>
      </c>
    </row>
    <row r="39" spans="1:9" ht="14.45">
      <c r="A39" s="25" t="s">
        <v>58</v>
      </c>
      <c r="B39" s="11">
        <v>2.41E-4</v>
      </c>
      <c r="C39" s="11">
        <v>-2.5999999999999998E-4</v>
      </c>
      <c r="D39" s="11">
        <v>-5.0000000000000001E-4</v>
      </c>
      <c r="E39" s="26">
        <v>-50.2</v>
      </c>
    </row>
    <row r="40" spans="1:9" ht="14.45">
      <c r="A40" s="25" t="s">
        <v>59</v>
      </c>
      <c r="B40" s="11">
        <v>2.9999999999999997E-4</v>
      </c>
      <c r="C40" s="11">
        <v>-2.0000000000000001E-4</v>
      </c>
      <c r="D40" s="11">
        <v>-5.0000000000000001E-4</v>
      </c>
      <c r="E40" s="26">
        <v>-50</v>
      </c>
    </row>
    <row r="41" spans="1:9" ht="14.45">
      <c r="A41" s="25" t="s">
        <v>60</v>
      </c>
      <c r="B41" s="11">
        <v>-2.9999999999999997E-4</v>
      </c>
      <c r="C41" s="11">
        <v>-5.0000000000000001E-4</v>
      </c>
      <c r="D41" s="11">
        <v>-2.0000000000000001E-4</v>
      </c>
      <c r="E41" s="26">
        <v>-20</v>
      </c>
    </row>
    <row r="42" spans="1:9" ht="14.45">
      <c r="A42" s="25" t="s">
        <v>50</v>
      </c>
      <c r="B42" s="11">
        <v>4.0000000000000002E-4</v>
      </c>
      <c r="C42" s="11">
        <v>2.9999999999999997E-4</v>
      </c>
      <c r="D42" s="11">
        <v>-1E-4</v>
      </c>
      <c r="E42" s="26">
        <v>-10</v>
      </c>
    </row>
    <row r="43" spans="1:9" ht="14.45">
      <c r="A43" s="25" t="s">
        <v>62</v>
      </c>
      <c r="B43" s="33">
        <v>3.1399999999999998E-5</v>
      </c>
      <c r="C43" s="11">
        <v>2.1800000000000001E-4</v>
      </c>
      <c r="D43" s="11">
        <v>1.8699999999999999E-4</v>
      </c>
      <c r="E43" s="30">
        <v>18.66</v>
      </c>
      <c r="G43" s="34" t="s">
        <v>88</v>
      </c>
      <c r="H43" s="34" t="s">
        <v>89</v>
      </c>
      <c r="I43" s="34" t="s">
        <v>90</v>
      </c>
    </row>
    <row r="44" spans="1:9" ht="14.45">
      <c r="A44" s="25" t="s">
        <v>29</v>
      </c>
      <c r="B44" s="11">
        <v>6.0000000000000002E-5</v>
      </c>
      <c r="C44" s="11">
        <v>2.9999999999999997E-4</v>
      </c>
      <c r="D44" s="11">
        <v>2.4000000000000001E-4</v>
      </c>
      <c r="E44" s="30">
        <v>24</v>
      </c>
    </row>
    <row r="45" spans="1:9" ht="14.45">
      <c r="A45" s="25" t="s">
        <v>93</v>
      </c>
      <c r="B45" s="11">
        <v>-2.0000000000000001E-4</v>
      </c>
      <c r="C45" s="11">
        <v>1E-4</v>
      </c>
      <c r="D45" s="11">
        <v>2.9999999999999997E-4</v>
      </c>
      <c r="E45" s="30">
        <v>30</v>
      </c>
    </row>
    <row r="46" spans="1:9" ht="14.45">
      <c r="A46" s="25" t="s">
        <v>31</v>
      </c>
      <c r="B46" s="11">
        <v>-2.0000000000000001E-4</v>
      </c>
      <c r="C46" s="11">
        <v>4.0000000000000002E-4</v>
      </c>
      <c r="D46" s="11">
        <v>5.9999999999999995E-4</v>
      </c>
      <c r="E46" s="30">
        <v>60</v>
      </c>
    </row>
    <row r="47" spans="1:9" ht="14.45">
      <c r="A47" s="25" t="s">
        <v>44</v>
      </c>
      <c r="B47" s="11">
        <v>-3.2000000000000003E-4</v>
      </c>
      <c r="C47" s="11">
        <v>4.7600000000000002E-4</v>
      </c>
      <c r="D47" s="11">
        <v>7.9900000000000001E-4</v>
      </c>
      <c r="E47" s="30">
        <v>79.900000000000006</v>
      </c>
    </row>
    <row r="48" spans="1:9" ht="14.45">
      <c r="A48" s="25" t="s">
        <v>32</v>
      </c>
      <c r="B48" s="11">
        <v>-5.9999999999999995E-4</v>
      </c>
      <c r="C48" s="11">
        <v>2.0000000000000001E-4</v>
      </c>
      <c r="D48" s="11">
        <v>8.0000000000000004E-4</v>
      </c>
      <c r="E48" s="30">
        <v>80</v>
      </c>
    </row>
    <row r="49" spans="1:8" ht="14.45">
      <c r="A49" s="25" t="s">
        <v>17</v>
      </c>
      <c r="B49" s="11">
        <v>2.9999999999999997E-4</v>
      </c>
      <c r="C49" s="11">
        <v>1.1000000000000001E-3</v>
      </c>
      <c r="D49" s="11">
        <v>8.0000000000000004E-4</v>
      </c>
      <c r="E49" s="30">
        <v>80</v>
      </c>
    </row>
    <row r="50" spans="1:8" ht="14.45">
      <c r="A50" s="25" t="s">
        <v>34</v>
      </c>
      <c r="B50" s="11">
        <v>-6.2E-4</v>
      </c>
      <c r="C50" s="11">
        <v>6.6200000000000005E-4</v>
      </c>
      <c r="D50" s="11">
        <v>1.279E-3</v>
      </c>
      <c r="E50" s="30">
        <v>127.9</v>
      </c>
    </row>
    <row r="51" spans="1:8" ht="14.45">
      <c r="A51" s="25" t="s">
        <v>27</v>
      </c>
      <c r="B51" s="11">
        <v>1E-4</v>
      </c>
      <c r="C51" s="11">
        <v>2.2000000000000001E-3</v>
      </c>
      <c r="D51" s="11">
        <v>2.0999999999999999E-3</v>
      </c>
      <c r="E51" s="30">
        <v>210</v>
      </c>
    </row>
    <row r="52" spans="1:8" ht="14.45">
      <c r="A52" s="25"/>
      <c r="B52" s="25"/>
      <c r="C52" s="25"/>
      <c r="D52" s="25"/>
      <c r="E52" s="25"/>
      <c r="F52" s="25"/>
      <c r="G52" s="25"/>
      <c r="H52" s="25"/>
    </row>
    <row r="53" spans="1:8" ht="14.45">
      <c r="A53" s="25"/>
      <c r="B53" s="25"/>
      <c r="C53" s="25"/>
      <c r="D53" s="25"/>
      <c r="E53" s="25"/>
      <c r="F53" s="25"/>
      <c r="G53" s="25"/>
      <c r="H53" s="25"/>
    </row>
    <row r="54" spans="1:8" ht="14.45">
      <c r="A54" s="63" t="s">
        <v>94</v>
      </c>
      <c r="B54" s="64"/>
      <c r="C54" s="25"/>
      <c r="D54" s="25"/>
      <c r="E54" s="25"/>
      <c r="F54" s="25"/>
      <c r="G54" s="25"/>
      <c r="H54" s="25"/>
    </row>
    <row r="55" spans="1:8" ht="14.45">
      <c r="A55" s="25" t="s">
        <v>42</v>
      </c>
      <c r="B55" s="25"/>
      <c r="C55" s="25"/>
      <c r="D55" s="25"/>
      <c r="E55" s="25"/>
      <c r="F55" s="25"/>
      <c r="G55" s="25"/>
      <c r="H55" s="25"/>
    </row>
    <row r="56" spans="1:8" ht="14.45">
      <c r="A56" s="25" t="s">
        <v>63</v>
      </c>
      <c r="B56" s="25"/>
      <c r="C56" s="25"/>
      <c r="D56" s="25"/>
      <c r="E56" s="25"/>
      <c r="F56" s="25"/>
      <c r="G56" s="25"/>
      <c r="H56" s="25"/>
    </row>
    <row r="57" spans="1:8" ht="13.15">
      <c r="A57" s="35" t="s">
        <v>65</v>
      </c>
    </row>
  </sheetData>
  <mergeCells count="1">
    <mergeCell ref="A54:B5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0"/>
  <sheetViews>
    <sheetView tabSelected="1" topLeftCell="A12" workbookViewId="0">
      <selection sqref="A1:E1"/>
    </sheetView>
  </sheetViews>
  <sheetFormatPr defaultColWidth="12.7109375" defaultRowHeight="15.75" customHeight="1"/>
  <cols>
    <col min="1" max="1" width="18" customWidth="1"/>
    <col min="2" max="2" width="19.7109375" customWidth="1"/>
  </cols>
  <sheetData>
    <row r="1" spans="1:26">
      <c r="A1" s="62" t="s">
        <v>95</v>
      </c>
      <c r="B1" s="64"/>
      <c r="C1" s="64"/>
      <c r="D1" s="61" t="s">
        <v>96</v>
      </c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>
      <c r="A2" s="35" t="s">
        <v>0</v>
      </c>
      <c r="B2" s="47" t="s">
        <v>97</v>
      </c>
      <c r="C2" s="35" t="s">
        <v>98</v>
      </c>
      <c r="D2" s="35" t="s">
        <v>99</v>
      </c>
      <c r="E2" s="35" t="s">
        <v>100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>
      <c r="A3" s="35" t="s">
        <v>18</v>
      </c>
      <c r="B3" s="36" t="s">
        <v>101</v>
      </c>
      <c r="C3" s="37" t="s">
        <v>102</v>
      </c>
      <c r="D3" s="35">
        <f>2016+303/365.25</f>
        <v>2016.8295687885011</v>
      </c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>
      <c r="A4" s="35" t="s">
        <v>19</v>
      </c>
      <c r="B4" s="36" t="s">
        <v>103</v>
      </c>
      <c r="C4" s="37" t="s">
        <v>104</v>
      </c>
      <c r="D4" s="35">
        <f>2012+341/365.25</f>
        <v>2012.9336071184121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spans="1:26">
      <c r="A5" s="37" t="s">
        <v>20</v>
      </c>
      <c r="B5" s="36" t="s">
        <v>105</v>
      </c>
      <c r="C5" s="37" t="s">
        <v>106</v>
      </c>
      <c r="D5" s="35">
        <f>130/365.25 +2019</f>
        <v>2019.3559206023272</v>
      </c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spans="1:26">
      <c r="A6" s="37" t="s">
        <v>21</v>
      </c>
      <c r="B6" s="36" t="s">
        <v>107</v>
      </c>
      <c r="C6" s="37" t="s">
        <v>108</v>
      </c>
      <c r="D6" s="35">
        <f>1/365.25 + 2018</f>
        <v>2018.0027378507871</v>
      </c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>
      <c r="A7" s="37" t="s">
        <v>22</v>
      </c>
      <c r="B7" s="36" t="s">
        <v>109</v>
      </c>
      <c r="C7" s="37" t="s">
        <v>108</v>
      </c>
      <c r="D7" s="35">
        <f>1/365.25+ 2014</f>
        <v>2014.0027378507871</v>
      </c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>
      <c r="A8" s="37" t="s">
        <v>23</v>
      </c>
      <c r="B8" s="36" t="s">
        <v>110</v>
      </c>
      <c r="C8" s="37" t="s">
        <v>111</v>
      </c>
      <c r="D8" s="35">
        <f>232/365.25 + 2014</f>
        <v>2014.6351813826147</v>
      </c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>
      <c r="A9" s="37" t="s">
        <v>24</v>
      </c>
      <c r="B9" s="36" t="s">
        <v>112</v>
      </c>
      <c r="C9" s="37" t="s">
        <v>113</v>
      </c>
      <c r="D9" s="35">
        <f>177/365.25+ 2015</f>
        <v>2015.4845995893224</v>
      </c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>
      <c r="A10" s="37" t="s">
        <v>25</v>
      </c>
      <c r="B10" s="36" t="s">
        <v>114</v>
      </c>
      <c r="C10" s="37" t="s">
        <v>115</v>
      </c>
      <c r="D10" s="35">
        <f>189/365.25+2013</f>
        <v>2013.517453798768</v>
      </c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>
      <c r="A11" s="37" t="s">
        <v>26</v>
      </c>
      <c r="B11" s="36" t="s">
        <v>116</v>
      </c>
      <c r="C11" s="37" t="s">
        <v>117</v>
      </c>
      <c r="D11" s="35">
        <f>2016+208/365.25</f>
        <v>2016.5694729637235</v>
      </c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>
      <c r="A12" s="37" t="s">
        <v>28</v>
      </c>
      <c r="B12" s="38">
        <v>42961</v>
      </c>
      <c r="C12" s="37" t="s">
        <v>118</v>
      </c>
      <c r="D12" s="35">
        <f>226/365.25 +2017</f>
        <v>2017.6187542778919</v>
      </c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>
      <c r="A13" s="37" t="s">
        <v>30</v>
      </c>
      <c r="B13" s="36" t="s">
        <v>119</v>
      </c>
      <c r="C13" s="37" t="s">
        <v>120</v>
      </c>
      <c r="D13" s="35">
        <f>313/365.25 + 2015</f>
        <v>2015.8569472963723</v>
      </c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>
      <c r="A14" s="37" t="s">
        <v>35</v>
      </c>
      <c r="B14" s="36" t="s">
        <v>121</v>
      </c>
      <c r="C14" s="37" t="s">
        <v>122</v>
      </c>
      <c r="D14" s="35">
        <f>2019+218/365.25</f>
        <v>2019.5968514715948</v>
      </c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>
      <c r="A15" s="37" t="s">
        <v>36</v>
      </c>
      <c r="B15" s="39">
        <v>40603</v>
      </c>
      <c r="C15" s="37" t="s">
        <v>123</v>
      </c>
      <c r="D15" s="35">
        <f>74/365.25+2011</f>
        <v>2011.2026009582478</v>
      </c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>
      <c r="A16" s="37" t="s">
        <v>37</v>
      </c>
      <c r="B16" s="38">
        <v>43070</v>
      </c>
      <c r="C16" s="37" t="s">
        <v>124</v>
      </c>
      <c r="D16" s="35">
        <f>2017+335/365.25</f>
        <v>2017.9171800136892</v>
      </c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>
      <c r="A17" s="37" t="s">
        <v>38</v>
      </c>
      <c r="B17" s="36" t="s">
        <v>125</v>
      </c>
      <c r="C17" s="37" t="s">
        <v>126</v>
      </c>
      <c r="D17" s="35">
        <f>175/365.25 + 2015</f>
        <v>2015.4791238877481</v>
      </c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>
      <c r="A18" s="37" t="s">
        <v>39</v>
      </c>
      <c r="B18" s="38">
        <v>43800</v>
      </c>
      <c r="C18" s="40" t="s">
        <v>124</v>
      </c>
      <c r="D18" s="35">
        <f>335/365.25+ 2019</f>
        <v>2019.9171800136892</v>
      </c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>
      <c r="A19" s="37" t="s">
        <v>40</v>
      </c>
      <c r="B19" s="36" t="s">
        <v>127</v>
      </c>
      <c r="C19" s="40" t="s">
        <v>128</v>
      </c>
      <c r="D19" s="35">
        <f>2015+182/365.25</f>
        <v>2015.498288843258</v>
      </c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>
      <c r="A20" s="37" t="s">
        <v>42</v>
      </c>
      <c r="B20" s="36" t="s">
        <v>129</v>
      </c>
      <c r="C20" s="40" t="s">
        <v>130</v>
      </c>
      <c r="D20" s="35">
        <f>291/365.25+ 2020</f>
        <v>2020.7967145790553</v>
      </c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>
      <c r="A21" s="37" t="s">
        <v>43</v>
      </c>
      <c r="B21" s="41">
        <v>42675</v>
      </c>
      <c r="C21" s="40" t="s">
        <v>131</v>
      </c>
      <c r="D21" s="35">
        <f>2016+320/365.25</f>
        <v>2016.8761122518822</v>
      </c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>
      <c r="A22" s="37" t="s">
        <v>45</v>
      </c>
      <c r="B22" s="42">
        <v>42217</v>
      </c>
      <c r="C22" s="40" t="s">
        <v>132</v>
      </c>
      <c r="D22" s="35">
        <f>227/365.25+2015</f>
        <v>2015.6214921286789</v>
      </c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>
      <c r="A23" s="37" t="s">
        <v>46</v>
      </c>
      <c r="B23" s="36" t="s">
        <v>133</v>
      </c>
      <c r="C23" s="40" t="s">
        <v>134</v>
      </c>
      <c r="D23" s="35">
        <f>121/365.25 + 2016</f>
        <v>2016.3312799452431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>
      <c r="A24" s="37" t="s">
        <v>47</v>
      </c>
      <c r="B24" s="36" t="s">
        <v>135</v>
      </c>
      <c r="C24" s="40" t="s">
        <v>136</v>
      </c>
      <c r="D24" s="35">
        <f>341/365.25 +2012</f>
        <v>2012.9336071184121</v>
      </c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>
      <c r="A25" s="37" t="s">
        <v>48</v>
      </c>
      <c r="B25" s="43">
        <v>40269</v>
      </c>
      <c r="C25" s="40" t="s">
        <v>137</v>
      </c>
      <c r="D25" s="35">
        <f>105/365.25 + 2010</f>
        <v>2010.2874743326488</v>
      </c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>
      <c r="A26" s="37" t="s">
        <v>49</v>
      </c>
      <c r="B26" s="36" t="s">
        <v>138</v>
      </c>
      <c r="C26" s="40" t="s">
        <v>139</v>
      </c>
      <c r="D26" s="35">
        <f>7/365.25 + 2016</f>
        <v>2016.01916495551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spans="1:26">
      <c r="A27" s="37" t="s">
        <v>51</v>
      </c>
      <c r="B27" s="36" t="s">
        <v>140</v>
      </c>
      <c r="C27" s="40" t="s">
        <v>141</v>
      </c>
      <c r="D27" s="35">
        <f>60/365.25 + 2019</f>
        <v>2019.1642710472279</v>
      </c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>
      <c r="A28" s="37" t="s">
        <v>53</v>
      </c>
      <c r="B28" s="36" t="s">
        <v>142</v>
      </c>
      <c r="C28" s="40" t="s">
        <v>108</v>
      </c>
      <c r="D28" s="35">
        <f>1/365.25+ 2019</f>
        <v>2019.0027378507871</v>
      </c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26">
      <c r="A29" s="37" t="s">
        <v>54</v>
      </c>
      <c r="B29" s="36" t="s">
        <v>143</v>
      </c>
      <c r="C29" s="40" t="s">
        <v>144</v>
      </c>
      <c r="D29" s="35">
        <f>2018+294/365.25</f>
        <v>2018.8049281314168</v>
      </c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>
      <c r="A30" s="37" t="s">
        <v>55</v>
      </c>
      <c r="B30" s="44">
        <v>41701</v>
      </c>
      <c r="C30" s="40" t="s">
        <v>123</v>
      </c>
      <c r="D30" s="35">
        <f>74/365.25 +2014</f>
        <v>2014.2026009582478</v>
      </c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>
      <c r="A31" s="37" t="s">
        <v>56</v>
      </c>
      <c r="B31" s="36" t="s">
        <v>145</v>
      </c>
      <c r="C31" s="40" t="s">
        <v>146</v>
      </c>
      <c r="D31" s="35">
        <f>46/365.25 +2018</f>
        <v>2018.125941136208</v>
      </c>
      <c r="E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>
      <c r="A32" s="37" t="s">
        <v>57</v>
      </c>
      <c r="B32" s="36" t="s">
        <v>147</v>
      </c>
      <c r="C32" s="40" t="s">
        <v>148</v>
      </c>
      <c r="D32" s="35">
        <f>109/365.25+ 2013</f>
        <v>2013.2984257357973</v>
      </c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>
      <c r="A33" s="37" t="s">
        <v>63</v>
      </c>
      <c r="B33" s="38">
        <v>43892</v>
      </c>
      <c r="C33" s="40" t="s">
        <v>149</v>
      </c>
      <c r="D33" s="35">
        <f>62/365.25 + 2020</f>
        <v>2020.1697467488023</v>
      </c>
      <c r="E33" s="35"/>
      <c r="F33" s="35" t="s">
        <v>100</v>
      </c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>
      <c r="A34" s="37" t="s">
        <v>64</v>
      </c>
      <c r="B34" s="36" t="s">
        <v>150</v>
      </c>
      <c r="C34" s="40" t="s">
        <v>151</v>
      </c>
      <c r="D34" s="35">
        <f>155/365.25 + 2013</f>
        <v>2013.4243668720055</v>
      </c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>
      <c r="A35" s="37" t="s">
        <v>65</v>
      </c>
      <c r="B35" s="36" t="s">
        <v>129</v>
      </c>
      <c r="C35" s="40" t="s">
        <v>130</v>
      </c>
      <c r="D35" s="35">
        <f>2020+291/365.25</f>
        <v>2020.7967145790553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>
      <c r="A36" s="37" t="s">
        <v>66</v>
      </c>
      <c r="B36" s="42">
        <v>42552</v>
      </c>
      <c r="C36" s="40" t="s">
        <v>152</v>
      </c>
      <c r="D36" s="35">
        <f>198/365.25 + 2016</f>
        <v>2016.5420944558521</v>
      </c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1:26">
      <c r="A37" s="35"/>
      <c r="B37" s="47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spans="1:26">
      <c r="A38" s="35"/>
      <c r="B38" s="47"/>
      <c r="C38" s="29" t="s">
        <v>153</v>
      </c>
      <c r="D38" s="35">
        <f>AVERAGE(D3:D36)</f>
        <v>2016.3769376333701</v>
      </c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1:26">
      <c r="A39" s="35"/>
      <c r="B39" s="47"/>
      <c r="C39" s="35"/>
      <c r="D39" s="29" t="s">
        <v>154</v>
      </c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spans="1:26">
      <c r="A40" s="35"/>
      <c r="B40" s="47"/>
      <c r="C40" s="35"/>
      <c r="D40" s="29" t="s">
        <v>155</v>
      </c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spans="1:26">
      <c r="A41" s="35"/>
      <c r="B41" s="47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spans="1:26">
      <c r="A42" s="35"/>
      <c r="B42" s="47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spans="1:26">
      <c r="A43" s="35"/>
      <c r="B43" s="47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spans="1:26">
      <c r="A44" s="35"/>
      <c r="B44" s="47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spans="1:26">
      <c r="A45" s="35"/>
      <c r="B45" s="47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spans="1:26">
      <c r="A46" s="35"/>
      <c r="B46" s="47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spans="1:26">
      <c r="A47" s="35"/>
      <c r="B47" s="47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spans="1:26">
      <c r="A48" s="35"/>
      <c r="B48" s="47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spans="1:26">
      <c r="A49" s="35"/>
      <c r="B49" s="47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spans="1:26">
      <c r="A50" s="35"/>
      <c r="B50" s="47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spans="1:26">
      <c r="A51" s="35"/>
      <c r="B51" s="47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spans="1:26">
      <c r="A52" s="35"/>
      <c r="B52" s="47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spans="1:26">
      <c r="A53" s="35"/>
      <c r="B53" s="47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spans="1:26">
      <c r="A54" s="35"/>
      <c r="B54" s="47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spans="1:26">
      <c r="A55" s="35"/>
      <c r="B55" s="47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spans="1:26">
      <c r="A56" s="35"/>
      <c r="B56" s="47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spans="1:26">
      <c r="A57" s="35"/>
      <c r="B57" s="47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spans="1:26">
      <c r="A58" s="35"/>
      <c r="B58" s="47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spans="1:26">
      <c r="A59" s="35"/>
      <c r="B59" s="47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spans="1:26">
      <c r="A60" s="35"/>
      <c r="B60" s="47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spans="1:26">
      <c r="A61" s="35"/>
      <c r="B61" s="47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spans="1:26">
      <c r="A62" s="35"/>
      <c r="B62" s="47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spans="1:26">
      <c r="A63" s="35"/>
      <c r="B63" s="47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spans="1:26">
      <c r="A64" s="35"/>
      <c r="B64" s="47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spans="1:26">
      <c r="A65" s="35"/>
      <c r="B65" s="47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spans="1:26">
      <c r="A66" s="35"/>
      <c r="B66" s="47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spans="1:26">
      <c r="A67" s="35"/>
      <c r="B67" s="47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spans="1:26">
      <c r="A68" s="35"/>
      <c r="B68" s="47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spans="1:26">
      <c r="A69" s="35"/>
      <c r="B69" s="47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spans="1:26">
      <c r="A70" s="35"/>
      <c r="B70" s="47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spans="1:26">
      <c r="A71" s="35"/>
      <c r="B71" s="47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spans="1:26">
      <c r="A72" s="35"/>
      <c r="B72" s="47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spans="1:26">
      <c r="A73" s="35"/>
      <c r="B73" s="47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spans="1:26">
      <c r="A74" s="35"/>
      <c r="B74" s="47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spans="1:26">
      <c r="A75" s="35"/>
      <c r="B75" s="47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spans="1:26">
      <c r="A76" s="35"/>
      <c r="B76" s="47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spans="1:26">
      <c r="A77" s="35"/>
      <c r="B77" s="47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spans="1:26">
      <c r="A78" s="35"/>
      <c r="B78" s="47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spans="1:26">
      <c r="A79" s="35"/>
      <c r="B79" s="47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spans="1:26">
      <c r="A80" s="35"/>
      <c r="B80" s="47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spans="1:26">
      <c r="A81" s="35"/>
      <c r="B81" s="47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spans="1:26">
      <c r="A82" s="35"/>
      <c r="B82" s="47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spans="1:26">
      <c r="A83" s="35"/>
      <c r="B83" s="47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spans="1:26">
      <c r="A84" s="35"/>
      <c r="B84" s="47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spans="1:26">
      <c r="A85" s="35"/>
      <c r="B85" s="47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spans="1:26">
      <c r="A86" s="35"/>
      <c r="B86" s="47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spans="1:26">
      <c r="A87" s="35"/>
      <c r="B87" s="47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spans="1:26">
      <c r="A88" s="35"/>
      <c r="B88" s="47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spans="1:26">
      <c r="A89" s="35"/>
      <c r="B89" s="47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spans="1:26">
      <c r="A90" s="35"/>
      <c r="B90" s="47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spans="1:26">
      <c r="A91" s="35"/>
      <c r="B91" s="47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spans="1:26">
      <c r="A92" s="35"/>
      <c r="B92" s="47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spans="1:26">
      <c r="A93" s="35"/>
      <c r="B93" s="47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spans="1:26">
      <c r="A94" s="35"/>
      <c r="B94" s="47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spans="1:26">
      <c r="A95" s="35"/>
      <c r="B95" s="47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spans="1:26">
      <c r="A96" s="35"/>
      <c r="B96" s="47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spans="1:26">
      <c r="A97" s="35"/>
      <c r="B97" s="47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spans="1:26">
      <c r="A98" s="35"/>
      <c r="B98" s="47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spans="1:26">
      <c r="A99" s="35"/>
      <c r="B99" s="47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spans="1:26">
      <c r="A100" s="35"/>
      <c r="B100" s="47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spans="1:26">
      <c r="A101" s="35"/>
      <c r="B101" s="47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spans="1:26">
      <c r="A102" s="35"/>
      <c r="B102" s="47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spans="1:26">
      <c r="A103" s="35"/>
      <c r="B103" s="47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spans="1:26">
      <c r="A104" s="35"/>
      <c r="B104" s="47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spans="1:26">
      <c r="A105" s="35"/>
      <c r="B105" s="47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spans="1:26">
      <c r="A106" s="35"/>
      <c r="B106" s="47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spans="1:26">
      <c r="A107" s="35"/>
      <c r="B107" s="47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spans="1:26">
      <c r="A108" s="35"/>
      <c r="B108" s="47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spans="1:26">
      <c r="A109" s="35"/>
      <c r="B109" s="47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spans="1:26">
      <c r="A110" s="35"/>
      <c r="B110" s="47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spans="1:26">
      <c r="A111" s="35"/>
      <c r="B111" s="47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spans="1:26">
      <c r="A112" s="35"/>
      <c r="B112" s="47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spans="1:26">
      <c r="A113" s="35"/>
      <c r="B113" s="47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spans="1:26">
      <c r="A114" s="35"/>
      <c r="B114" s="47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spans="1:26">
      <c r="A115" s="35"/>
      <c r="B115" s="47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spans="1:26">
      <c r="A116" s="35"/>
      <c r="B116" s="47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spans="1:26">
      <c r="A117" s="35"/>
      <c r="B117" s="47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spans="1:26">
      <c r="A118" s="35"/>
      <c r="B118" s="47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spans="1:26">
      <c r="A119" s="35"/>
      <c r="B119" s="47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spans="1:26">
      <c r="A120" s="35"/>
      <c r="B120" s="47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spans="1:26">
      <c r="A121" s="35"/>
      <c r="B121" s="47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spans="1:26">
      <c r="A122" s="35"/>
      <c r="B122" s="47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spans="1:26">
      <c r="A123" s="35"/>
      <c r="B123" s="47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spans="1:26">
      <c r="A124" s="35"/>
      <c r="B124" s="47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spans="1:26">
      <c r="A125" s="35"/>
      <c r="B125" s="47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spans="1:26">
      <c r="A126" s="35"/>
      <c r="B126" s="47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spans="1:26">
      <c r="A127" s="35"/>
      <c r="B127" s="47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spans="1:26">
      <c r="A128" s="35"/>
      <c r="B128" s="47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spans="1:26">
      <c r="A129" s="35"/>
      <c r="B129" s="47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spans="1:26">
      <c r="A130" s="35"/>
      <c r="B130" s="47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spans="1:26">
      <c r="A131" s="35"/>
      <c r="B131" s="47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spans="1:26">
      <c r="A132" s="35"/>
      <c r="B132" s="47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spans="1:26">
      <c r="A133" s="35"/>
      <c r="B133" s="47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spans="1:26">
      <c r="A134" s="35"/>
      <c r="B134" s="47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spans="1:26">
      <c r="A135" s="35"/>
      <c r="B135" s="47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spans="1:26">
      <c r="A136" s="35"/>
      <c r="B136" s="47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spans="1:26">
      <c r="A137" s="35"/>
      <c r="B137" s="47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spans="1:26">
      <c r="A138" s="35"/>
      <c r="B138" s="47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spans="1:26">
      <c r="A139" s="35"/>
      <c r="B139" s="47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spans="1:26">
      <c r="A140" s="35"/>
      <c r="B140" s="47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spans="1:26">
      <c r="A141" s="35"/>
      <c r="B141" s="47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spans="1:26">
      <c r="A142" s="35"/>
      <c r="B142" s="47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spans="1:26">
      <c r="A143" s="35"/>
      <c r="B143" s="47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spans="1:26">
      <c r="A144" s="35"/>
      <c r="B144" s="47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spans="1:26">
      <c r="A145" s="35"/>
      <c r="B145" s="47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spans="1:26">
      <c r="A146" s="35"/>
      <c r="B146" s="47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spans="1:26">
      <c r="A147" s="35"/>
      <c r="B147" s="47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spans="1:26">
      <c r="A148" s="35"/>
      <c r="B148" s="47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spans="1:26">
      <c r="A149" s="35"/>
      <c r="B149" s="47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spans="1:26">
      <c r="A150" s="35"/>
      <c r="B150" s="47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spans="1:26">
      <c r="A151" s="35"/>
      <c r="B151" s="47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spans="1:26">
      <c r="A152" s="35"/>
      <c r="B152" s="47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spans="1:26">
      <c r="A153" s="35"/>
      <c r="B153" s="47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spans="1:26">
      <c r="A154" s="35"/>
      <c r="B154" s="47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spans="1:26">
      <c r="A155" s="35"/>
      <c r="B155" s="47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spans="1:26">
      <c r="A156" s="35"/>
      <c r="B156" s="47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spans="1:26">
      <c r="A157" s="35"/>
      <c r="B157" s="47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spans="1:26">
      <c r="A158" s="35"/>
      <c r="B158" s="47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spans="1:26">
      <c r="A159" s="35"/>
      <c r="B159" s="47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spans="1:26">
      <c r="A160" s="35"/>
      <c r="B160" s="47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spans="1:26">
      <c r="A161" s="35"/>
      <c r="B161" s="47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spans="1:26">
      <c r="A162" s="35"/>
      <c r="B162" s="47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spans="1:26">
      <c r="A163" s="35"/>
      <c r="B163" s="47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spans="1:26">
      <c r="A164" s="35"/>
      <c r="B164" s="47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spans="1:26">
      <c r="A165" s="35"/>
      <c r="B165" s="47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spans="1:26">
      <c r="A166" s="35"/>
      <c r="B166" s="47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spans="1:26">
      <c r="A167" s="35"/>
      <c r="B167" s="47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spans="1:26">
      <c r="A168" s="35"/>
      <c r="B168" s="47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spans="1:26">
      <c r="A169" s="35"/>
      <c r="B169" s="47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spans="1:26">
      <c r="A170" s="35"/>
      <c r="B170" s="47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spans="1:26">
      <c r="A171" s="35"/>
      <c r="B171" s="47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spans="1:26">
      <c r="A172" s="35"/>
      <c r="B172" s="47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spans="1:26">
      <c r="A173" s="35"/>
      <c r="B173" s="47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spans="1:26">
      <c r="A174" s="35"/>
      <c r="B174" s="47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spans="1:26">
      <c r="A175" s="35"/>
      <c r="B175" s="47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spans="1:26">
      <c r="A176" s="35"/>
      <c r="B176" s="47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spans="1:26">
      <c r="A177" s="35"/>
      <c r="B177" s="47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spans="1:26">
      <c r="A178" s="35"/>
      <c r="B178" s="47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spans="1:26">
      <c r="A179" s="35"/>
      <c r="B179" s="47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spans="1:26">
      <c r="A180" s="35"/>
      <c r="B180" s="47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spans="1:26">
      <c r="A181" s="35"/>
      <c r="B181" s="47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spans="1:26">
      <c r="A182" s="35"/>
      <c r="B182" s="47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spans="1:26">
      <c r="A183" s="35"/>
      <c r="B183" s="47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spans="1:26">
      <c r="A184" s="35"/>
      <c r="B184" s="47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spans="1:26">
      <c r="A185" s="35"/>
      <c r="B185" s="47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spans="1:26">
      <c r="A186" s="35"/>
      <c r="B186" s="47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spans="1:26">
      <c r="A187" s="35"/>
      <c r="B187" s="47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spans="1:26">
      <c r="A188" s="35"/>
      <c r="B188" s="47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spans="1:26">
      <c r="A189" s="35"/>
      <c r="B189" s="47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spans="1:26">
      <c r="A190" s="35"/>
      <c r="B190" s="47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spans="1:26">
      <c r="A191" s="35"/>
      <c r="B191" s="47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spans="1:26">
      <c r="A192" s="35"/>
      <c r="B192" s="47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spans="1:26">
      <c r="A193" s="35"/>
      <c r="B193" s="47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spans="1:26">
      <c r="A194" s="35"/>
      <c r="B194" s="47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spans="1:26">
      <c r="A195" s="35"/>
      <c r="B195" s="47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spans="1:26">
      <c r="A196" s="35"/>
      <c r="B196" s="47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spans="1:26">
      <c r="A197" s="35"/>
      <c r="B197" s="47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spans="1:26">
      <c r="A198" s="35"/>
      <c r="B198" s="47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spans="1:26">
      <c r="A199" s="35"/>
      <c r="B199" s="47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spans="1:26">
      <c r="A200" s="35"/>
      <c r="B200" s="47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spans="1:26">
      <c r="A201" s="35"/>
      <c r="B201" s="47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spans="1:26">
      <c r="A202" s="35"/>
      <c r="B202" s="47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spans="1:26">
      <c r="A203" s="35"/>
      <c r="B203" s="47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spans="1:26">
      <c r="A204" s="35"/>
      <c r="B204" s="47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spans="1:26">
      <c r="A205" s="35"/>
      <c r="B205" s="47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spans="1:26">
      <c r="A206" s="35"/>
      <c r="B206" s="47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spans="1:26">
      <c r="A207" s="35"/>
      <c r="B207" s="47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spans="1:26">
      <c r="A208" s="35"/>
      <c r="B208" s="47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spans="1:26">
      <c r="A209" s="35"/>
      <c r="B209" s="47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spans="1:26">
      <c r="A210" s="35"/>
      <c r="B210" s="47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spans="1:26">
      <c r="A211" s="35"/>
      <c r="B211" s="47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spans="1:26">
      <c r="A212" s="35"/>
      <c r="B212" s="47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spans="1:26">
      <c r="A213" s="35"/>
      <c r="B213" s="47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spans="1:26">
      <c r="A214" s="35"/>
      <c r="B214" s="47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spans="1:26">
      <c r="A215" s="35"/>
      <c r="B215" s="47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spans="1:26">
      <c r="A216" s="35"/>
      <c r="B216" s="47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spans="1:26">
      <c r="A217" s="35"/>
      <c r="B217" s="47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spans="1:26">
      <c r="A218" s="35"/>
      <c r="B218" s="47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spans="1:26">
      <c r="A219" s="35"/>
      <c r="B219" s="47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spans="1:26">
      <c r="A220" s="35"/>
      <c r="B220" s="47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spans="1:26">
      <c r="A221" s="35"/>
      <c r="B221" s="47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</row>
    <row r="222" spans="1:26">
      <c r="A222" s="35"/>
      <c r="B222" s="47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</row>
    <row r="223" spans="1:26">
      <c r="A223" s="35"/>
      <c r="B223" s="47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</row>
    <row r="224" spans="1:26">
      <c r="A224" s="35"/>
      <c r="B224" s="47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</row>
    <row r="225" spans="1:26">
      <c r="A225" s="35"/>
      <c r="B225" s="47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</row>
    <row r="226" spans="1:26">
      <c r="A226" s="35"/>
      <c r="B226" s="47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</row>
    <row r="227" spans="1:26">
      <c r="A227" s="35"/>
      <c r="B227" s="47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</row>
    <row r="228" spans="1:26">
      <c r="A228" s="35"/>
      <c r="B228" s="47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</row>
    <row r="229" spans="1:26">
      <c r="A229" s="35"/>
      <c r="B229" s="47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</row>
    <row r="230" spans="1:26">
      <c r="A230" s="35"/>
      <c r="B230" s="47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</row>
    <row r="231" spans="1:26">
      <c r="A231" s="35"/>
      <c r="B231" s="47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</row>
    <row r="232" spans="1:26">
      <c r="A232" s="35"/>
      <c r="B232" s="47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</row>
    <row r="233" spans="1:26">
      <c r="A233" s="35"/>
      <c r="B233" s="47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</row>
    <row r="234" spans="1:26">
      <c r="A234" s="35"/>
      <c r="B234" s="47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</row>
    <row r="235" spans="1:26">
      <c r="A235" s="35"/>
      <c r="B235" s="47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</row>
    <row r="236" spans="1:26">
      <c r="A236" s="35"/>
      <c r="B236" s="47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</row>
    <row r="237" spans="1:26">
      <c r="A237" s="35"/>
      <c r="B237" s="47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</row>
    <row r="238" spans="1:26">
      <c r="A238" s="35"/>
      <c r="B238" s="47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</row>
    <row r="239" spans="1:26">
      <c r="A239" s="35"/>
      <c r="B239" s="47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</row>
    <row r="240" spans="1:26">
      <c r="A240" s="35"/>
      <c r="B240" s="47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</row>
    <row r="241" spans="1:26">
      <c r="A241" s="35"/>
      <c r="B241" s="47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</row>
    <row r="242" spans="1:26">
      <c r="A242" s="35"/>
      <c r="B242" s="47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</row>
    <row r="243" spans="1:26">
      <c r="A243" s="35"/>
      <c r="B243" s="47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</row>
    <row r="244" spans="1:26">
      <c r="A244" s="35"/>
      <c r="B244" s="47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</row>
    <row r="245" spans="1:26">
      <c r="A245" s="35"/>
      <c r="B245" s="47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</row>
    <row r="246" spans="1:26">
      <c r="A246" s="35"/>
      <c r="B246" s="47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</row>
    <row r="247" spans="1:26">
      <c r="A247" s="35"/>
      <c r="B247" s="47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</row>
    <row r="248" spans="1:26">
      <c r="A248" s="35"/>
      <c r="B248" s="47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</row>
    <row r="249" spans="1:26">
      <c r="A249" s="35"/>
      <c r="B249" s="47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</row>
    <row r="250" spans="1:26">
      <c r="A250" s="35"/>
      <c r="B250" s="47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</row>
    <row r="251" spans="1:26">
      <c r="A251" s="35"/>
      <c r="B251" s="47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</row>
    <row r="252" spans="1:26">
      <c r="A252" s="35"/>
      <c r="B252" s="47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</row>
    <row r="253" spans="1:26">
      <c r="A253" s="35"/>
      <c r="B253" s="47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</row>
    <row r="254" spans="1:26">
      <c r="A254" s="35"/>
      <c r="B254" s="47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</row>
    <row r="255" spans="1:26">
      <c r="A255" s="35"/>
      <c r="B255" s="47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</row>
    <row r="256" spans="1:26">
      <c r="A256" s="35"/>
      <c r="B256" s="47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</row>
    <row r="257" spans="1:26">
      <c r="A257" s="35"/>
      <c r="B257" s="47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</row>
    <row r="258" spans="1:26">
      <c r="A258" s="35"/>
      <c r="B258" s="47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</row>
    <row r="259" spans="1:26">
      <c r="A259" s="35"/>
      <c r="B259" s="47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</row>
    <row r="260" spans="1:26">
      <c r="A260" s="35"/>
      <c r="B260" s="47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</row>
    <row r="261" spans="1:26">
      <c r="A261" s="35"/>
      <c r="B261" s="47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</row>
    <row r="262" spans="1:26">
      <c r="A262" s="35"/>
      <c r="B262" s="47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</row>
    <row r="263" spans="1:26">
      <c r="A263" s="35"/>
      <c r="B263" s="47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</row>
    <row r="264" spans="1:26">
      <c r="A264" s="35"/>
      <c r="B264" s="47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</row>
    <row r="265" spans="1:26">
      <c r="A265" s="35"/>
      <c r="B265" s="47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</row>
    <row r="266" spans="1:26">
      <c r="A266" s="35"/>
      <c r="B266" s="47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</row>
    <row r="267" spans="1:26">
      <c r="A267" s="35"/>
      <c r="B267" s="47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</row>
    <row r="268" spans="1:26">
      <c r="A268" s="35"/>
      <c r="B268" s="47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</row>
    <row r="269" spans="1:26">
      <c r="A269" s="35"/>
      <c r="B269" s="47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</row>
    <row r="270" spans="1:26">
      <c r="A270" s="35"/>
      <c r="B270" s="47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</row>
    <row r="271" spans="1:26">
      <c r="A271" s="35"/>
      <c r="B271" s="47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</row>
    <row r="272" spans="1:26">
      <c r="A272" s="35"/>
      <c r="B272" s="47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</row>
    <row r="273" spans="1:26">
      <c r="A273" s="35"/>
      <c r="B273" s="47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</row>
    <row r="274" spans="1:26">
      <c r="A274" s="35"/>
      <c r="B274" s="47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</row>
    <row r="275" spans="1:26">
      <c r="A275" s="35"/>
      <c r="B275" s="47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</row>
    <row r="276" spans="1:26">
      <c r="A276" s="35"/>
      <c r="B276" s="47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</row>
    <row r="277" spans="1:26">
      <c r="A277" s="35"/>
      <c r="B277" s="47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</row>
    <row r="278" spans="1:26">
      <c r="A278" s="35"/>
      <c r="B278" s="47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</row>
    <row r="279" spans="1:26">
      <c r="A279" s="35"/>
      <c r="B279" s="47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</row>
    <row r="280" spans="1:26">
      <c r="A280" s="35"/>
      <c r="B280" s="47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</row>
    <row r="281" spans="1:26">
      <c r="A281" s="35"/>
      <c r="B281" s="47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</row>
    <row r="282" spans="1:26">
      <c r="A282" s="35"/>
      <c r="B282" s="47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</row>
    <row r="283" spans="1:26">
      <c r="A283" s="35"/>
      <c r="B283" s="47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</row>
    <row r="284" spans="1:26">
      <c r="A284" s="35"/>
      <c r="B284" s="47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</row>
    <row r="285" spans="1:26">
      <c r="A285" s="35"/>
      <c r="B285" s="47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</row>
    <row r="286" spans="1:26">
      <c r="A286" s="35"/>
      <c r="B286" s="47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</row>
    <row r="287" spans="1:26">
      <c r="A287" s="35"/>
      <c r="B287" s="47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</row>
    <row r="288" spans="1:26">
      <c r="A288" s="35"/>
      <c r="B288" s="47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</row>
    <row r="289" spans="1:26">
      <c r="A289" s="35"/>
      <c r="B289" s="47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</row>
    <row r="290" spans="1:26">
      <c r="A290" s="35"/>
      <c r="B290" s="47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</row>
    <row r="291" spans="1:26">
      <c r="A291" s="35"/>
      <c r="B291" s="47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</row>
    <row r="292" spans="1:26">
      <c r="A292" s="35"/>
      <c r="B292" s="47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</row>
    <row r="293" spans="1:26">
      <c r="A293" s="35"/>
      <c r="B293" s="47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</row>
    <row r="294" spans="1:26">
      <c r="A294" s="35"/>
      <c r="B294" s="47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</row>
    <row r="295" spans="1:26">
      <c r="A295" s="35"/>
      <c r="B295" s="47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</row>
    <row r="296" spans="1:26">
      <c r="A296" s="35"/>
      <c r="B296" s="47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</row>
    <row r="297" spans="1:26">
      <c r="A297" s="35"/>
      <c r="B297" s="47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</row>
    <row r="298" spans="1:26">
      <c r="A298" s="35"/>
      <c r="B298" s="47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</row>
    <row r="299" spans="1:26">
      <c r="A299" s="35"/>
      <c r="B299" s="47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</row>
    <row r="300" spans="1:26">
      <c r="A300" s="35"/>
      <c r="B300" s="47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</row>
    <row r="301" spans="1:26">
      <c r="A301" s="35"/>
      <c r="B301" s="47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</row>
    <row r="302" spans="1:26">
      <c r="A302" s="35"/>
      <c r="B302" s="47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</row>
    <row r="303" spans="1:26">
      <c r="A303" s="35"/>
      <c r="B303" s="47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</row>
    <row r="304" spans="1:26">
      <c r="A304" s="35"/>
      <c r="B304" s="47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</row>
    <row r="305" spans="1:26">
      <c r="A305" s="35"/>
      <c r="B305" s="47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</row>
    <row r="306" spans="1:26">
      <c r="A306" s="35"/>
      <c r="B306" s="47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</row>
    <row r="307" spans="1:26">
      <c r="A307" s="35"/>
      <c r="B307" s="47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</row>
    <row r="308" spans="1:26">
      <c r="A308" s="35"/>
      <c r="B308" s="47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</row>
    <row r="309" spans="1:26">
      <c r="A309" s="35"/>
      <c r="B309" s="47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</row>
    <row r="310" spans="1:26">
      <c r="A310" s="35"/>
      <c r="B310" s="47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</row>
    <row r="311" spans="1:26">
      <c r="A311" s="35"/>
      <c r="B311" s="47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</row>
    <row r="312" spans="1:26">
      <c r="A312" s="35"/>
      <c r="B312" s="47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</row>
    <row r="313" spans="1:26">
      <c r="A313" s="35"/>
      <c r="B313" s="47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</row>
    <row r="314" spans="1:26">
      <c r="A314" s="35"/>
      <c r="B314" s="47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</row>
    <row r="315" spans="1:26">
      <c r="A315" s="35"/>
      <c r="B315" s="47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</row>
    <row r="316" spans="1:26">
      <c r="A316" s="35"/>
      <c r="B316" s="47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</row>
    <row r="317" spans="1:26">
      <c r="A317" s="35"/>
      <c r="B317" s="47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</row>
    <row r="318" spans="1:26">
      <c r="A318" s="35"/>
      <c r="B318" s="47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</row>
    <row r="319" spans="1:26">
      <c r="A319" s="35"/>
      <c r="B319" s="47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</row>
    <row r="320" spans="1:26">
      <c r="A320" s="35"/>
      <c r="B320" s="47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</row>
    <row r="321" spans="1:26">
      <c r="A321" s="35"/>
      <c r="B321" s="47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</row>
    <row r="322" spans="1:26">
      <c r="A322" s="35"/>
      <c r="B322" s="47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</row>
    <row r="323" spans="1:26">
      <c r="A323" s="35"/>
      <c r="B323" s="47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</row>
    <row r="324" spans="1:26">
      <c r="A324" s="35"/>
      <c r="B324" s="47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</row>
    <row r="325" spans="1:26">
      <c r="A325" s="35"/>
      <c r="B325" s="47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</row>
    <row r="326" spans="1:26">
      <c r="A326" s="35"/>
      <c r="B326" s="47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</row>
    <row r="327" spans="1:26">
      <c r="A327" s="35"/>
      <c r="B327" s="47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</row>
    <row r="328" spans="1:26">
      <c r="A328" s="35"/>
      <c r="B328" s="47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</row>
    <row r="329" spans="1:26">
      <c r="A329" s="35"/>
      <c r="B329" s="47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</row>
    <row r="330" spans="1:26">
      <c r="A330" s="35"/>
      <c r="B330" s="47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</row>
    <row r="331" spans="1:26">
      <c r="A331" s="35"/>
      <c r="B331" s="47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</row>
    <row r="332" spans="1:26">
      <c r="A332" s="35"/>
      <c r="B332" s="47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</row>
    <row r="333" spans="1:26">
      <c r="A333" s="35"/>
      <c r="B333" s="47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</row>
    <row r="334" spans="1:26">
      <c r="A334" s="35"/>
      <c r="B334" s="47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</row>
    <row r="335" spans="1:26">
      <c r="A335" s="35"/>
      <c r="B335" s="47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</row>
    <row r="336" spans="1:26">
      <c r="A336" s="35"/>
      <c r="B336" s="47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</row>
    <row r="337" spans="1:26">
      <c r="A337" s="35"/>
      <c r="B337" s="47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</row>
    <row r="338" spans="1:26">
      <c r="A338" s="35"/>
      <c r="B338" s="47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</row>
    <row r="339" spans="1:26">
      <c r="A339" s="35"/>
      <c r="B339" s="47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</row>
    <row r="340" spans="1:26">
      <c r="A340" s="35"/>
      <c r="B340" s="47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</row>
    <row r="341" spans="1:26">
      <c r="A341" s="35"/>
      <c r="B341" s="47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</row>
    <row r="342" spans="1:26">
      <c r="A342" s="35"/>
      <c r="B342" s="47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</row>
    <row r="343" spans="1:26">
      <c r="A343" s="35"/>
      <c r="B343" s="47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</row>
    <row r="344" spans="1:26">
      <c r="A344" s="35"/>
      <c r="B344" s="47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</row>
    <row r="345" spans="1:26">
      <c r="A345" s="35"/>
      <c r="B345" s="47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</row>
    <row r="346" spans="1:26">
      <c r="A346" s="35"/>
      <c r="B346" s="47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</row>
    <row r="347" spans="1:26">
      <c r="A347" s="35"/>
      <c r="B347" s="47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</row>
    <row r="348" spans="1:26">
      <c r="A348" s="35"/>
      <c r="B348" s="47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</row>
    <row r="349" spans="1:26">
      <c r="A349" s="35"/>
      <c r="B349" s="47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</row>
    <row r="350" spans="1:26">
      <c r="A350" s="35"/>
      <c r="B350" s="47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</row>
    <row r="351" spans="1:26">
      <c r="A351" s="35"/>
      <c r="B351" s="47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</row>
    <row r="352" spans="1:26">
      <c r="A352" s="35"/>
      <c r="B352" s="47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</row>
    <row r="353" spans="1:26">
      <c r="A353" s="35"/>
      <c r="B353" s="47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</row>
    <row r="354" spans="1:26">
      <c r="A354" s="35"/>
      <c r="B354" s="47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</row>
    <row r="355" spans="1:26">
      <c r="A355" s="35"/>
      <c r="B355" s="47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</row>
    <row r="356" spans="1:26">
      <c r="A356" s="35"/>
      <c r="B356" s="47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</row>
    <row r="357" spans="1:26">
      <c r="A357" s="35"/>
      <c r="B357" s="47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</row>
    <row r="358" spans="1:26">
      <c r="A358" s="35"/>
      <c r="B358" s="47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</row>
    <row r="359" spans="1:26">
      <c r="A359" s="35"/>
      <c r="B359" s="47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</row>
    <row r="360" spans="1:26">
      <c r="A360" s="35"/>
      <c r="B360" s="47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</row>
    <row r="361" spans="1:26">
      <c r="A361" s="35"/>
      <c r="B361" s="47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</row>
    <row r="362" spans="1:26">
      <c r="A362" s="35"/>
      <c r="B362" s="47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</row>
    <row r="363" spans="1:26">
      <c r="A363" s="35"/>
      <c r="B363" s="47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</row>
    <row r="364" spans="1:26">
      <c r="A364" s="35"/>
      <c r="B364" s="47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</row>
    <row r="365" spans="1:26">
      <c r="A365" s="35"/>
      <c r="B365" s="47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</row>
    <row r="366" spans="1:26">
      <c r="A366" s="35"/>
      <c r="B366" s="47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</row>
    <row r="367" spans="1:26">
      <c r="A367" s="35"/>
      <c r="B367" s="47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</row>
    <row r="368" spans="1:26">
      <c r="A368" s="35"/>
      <c r="B368" s="47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</row>
    <row r="369" spans="1:26">
      <c r="A369" s="35"/>
      <c r="B369" s="47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</row>
    <row r="370" spans="1:26">
      <c r="A370" s="35"/>
      <c r="B370" s="47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</row>
    <row r="371" spans="1:26">
      <c r="A371" s="35"/>
      <c r="B371" s="47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</row>
    <row r="372" spans="1:26">
      <c r="A372" s="35"/>
      <c r="B372" s="47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</row>
    <row r="373" spans="1:26">
      <c r="A373" s="35"/>
      <c r="B373" s="47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</row>
    <row r="374" spans="1:26">
      <c r="A374" s="35"/>
      <c r="B374" s="47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</row>
    <row r="375" spans="1:26">
      <c r="A375" s="35"/>
      <c r="B375" s="47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</row>
    <row r="376" spans="1:26">
      <c r="A376" s="35"/>
      <c r="B376" s="47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</row>
    <row r="377" spans="1:26">
      <c r="A377" s="35"/>
      <c r="B377" s="47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</row>
    <row r="378" spans="1:26">
      <c r="A378" s="35"/>
      <c r="B378" s="47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</row>
    <row r="379" spans="1:26">
      <c r="A379" s="35"/>
      <c r="B379" s="47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</row>
    <row r="380" spans="1:26">
      <c r="A380" s="35"/>
      <c r="B380" s="47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</row>
    <row r="381" spans="1:26">
      <c r="A381" s="35"/>
      <c r="B381" s="47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</row>
    <row r="382" spans="1:26">
      <c r="A382" s="35"/>
      <c r="B382" s="47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</row>
    <row r="383" spans="1:26">
      <c r="A383" s="35"/>
      <c r="B383" s="47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</row>
    <row r="384" spans="1:26">
      <c r="A384" s="35"/>
      <c r="B384" s="47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</row>
    <row r="385" spans="1:26">
      <c r="A385" s="35"/>
      <c r="B385" s="47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</row>
    <row r="386" spans="1:26">
      <c r="A386" s="35"/>
      <c r="B386" s="47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</row>
    <row r="387" spans="1:26">
      <c r="A387" s="35"/>
      <c r="B387" s="47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</row>
    <row r="388" spans="1:26">
      <c r="A388" s="35"/>
      <c r="B388" s="47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</row>
    <row r="389" spans="1:26">
      <c r="A389" s="35"/>
      <c r="B389" s="47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</row>
    <row r="390" spans="1:26">
      <c r="A390" s="35"/>
      <c r="B390" s="47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</row>
    <row r="391" spans="1:26">
      <c r="A391" s="35"/>
      <c r="B391" s="47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</row>
    <row r="392" spans="1:26">
      <c r="A392" s="35"/>
      <c r="B392" s="47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</row>
    <row r="393" spans="1:26">
      <c r="A393" s="35"/>
      <c r="B393" s="47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</row>
    <row r="394" spans="1:26">
      <c r="A394" s="35"/>
      <c r="B394" s="47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</row>
    <row r="395" spans="1:26">
      <c r="A395" s="35"/>
      <c r="B395" s="47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</row>
    <row r="396" spans="1:26">
      <c r="A396" s="35"/>
      <c r="B396" s="47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</row>
    <row r="397" spans="1:26">
      <c r="A397" s="35"/>
      <c r="B397" s="47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</row>
    <row r="398" spans="1:26">
      <c r="A398" s="35"/>
      <c r="B398" s="47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</row>
    <row r="399" spans="1:26">
      <c r="A399" s="35"/>
      <c r="B399" s="47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</row>
    <row r="400" spans="1:26">
      <c r="A400" s="35"/>
      <c r="B400" s="47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</row>
    <row r="401" spans="1:26">
      <c r="A401" s="35"/>
      <c r="B401" s="47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</row>
    <row r="402" spans="1:26">
      <c r="A402" s="35"/>
      <c r="B402" s="47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</row>
    <row r="403" spans="1:26">
      <c r="A403" s="35"/>
      <c r="B403" s="47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</row>
    <row r="404" spans="1:26">
      <c r="A404" s="35"/>
      <c r="B404" s="47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</row>
    <row r="405" spans="1:26">
      <c r="A405" s="35"/>
      <c r="B405" s="47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</row>
    <row r="406" spans="1:26">
      <c r="A406" s="35"/>
      <c r="B406" s="47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</row>
    <row r="407" spans="1:26">
      <c r="A407" s="35"/>
      <c r="B407" s="47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</row>
    <row r="408" spans="1:26">
      <c r="A408" s="35"/>
      <c r="B408" s="47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</row>
    <row r="409" spans="1:26">
      <c r="A409" s="35"/>
      <c r="B409" s="47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</row>
    <row r="410" spans="1:26">
      <c r="A410" s="35"/>
      <c r="B410" s="47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</row>
    <row r="411" spans="1:26">
      <c r="A411" s="35"/>
      <c r="B411" s="47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</row>
    <row r="412" spans="1:26">
      <c r="A412" s="35"/>
      <c r="B412" s="47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</row>
    <row r="413" spans="1:26">
      <c r="A413" s="35"/>
      <c r="B413" s="47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</row>
    <row r="414" spans="1:26">
      <c r="A414" s="35"/>
      <c r="B414" s="47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</row>
    <row r="415" spans="1:26">
      <c r="A415" s="35"/>
      <c r="B415" s="47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</row>
    <row r="416" spans="1:26">
      <c r="A416" s="35"/>
      <c r="B416" s="47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</row>
    <row r="417" spans="1:26">
      <c r="A417" s="35"/>
      <c r="B417" s="47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</row>
    <row r="418" spans="1:26">
      <c r="A418" s="35"/>
      <c r="B418" s="47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</row>
    <row r="419" spans="1:26">
      <c r="A419" s="35"/>
      <c r="B419" s="47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</row>
    <row r="420" spans="1:26">
      <c r="A420" s="35"/>
      <c r="B420" s="47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</row>
    <row r="421" spans="1:26">
      <c r="A421" s="35"/>
      <c r="B421" s="47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</row>
    <row r="422" spans="1:26">
      <c r="A422" s="35"/>
      <c r="B422" s="47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</row>
    <row r="423" spans="1:26">
      <c r="A423" s="35"/>
      <c r="B423" s="47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</row>
    <row r="424" spans="1:26">
      <c r="A424" s="35"/>
      <c r="B424" s="47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</row>
    <row r="425" spans="1:26">
      <c r="A425" s="35"/>
      <c r="B425" s="47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</row>
    <row r="426" spans="1:26">
      <c r="A426" s="35"/>
      <c r="B426" s="47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</row>
    <row r="427" spans="1:26">
      <c r="A427" s="35"/>
      <c r="B427" s="47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</row>
    <row r="428" spans="1:26">
      <c r="A428" s="35"/>
      <c r="B428" s="47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</row>
    <row r="429" spans="1:26">
      <c r="A429" s="35"/>
      <c r="B429" s="47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</row>
    <row r="430" spans="1:26">
      <c r="A430" s="35"/>
      <c r="B430" s="47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</row>
    <row r="431" spans="1:26">
      <c r="A431" s="35"/>
      <c r="B431" s="47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</row>
    <row r="432" spans="1:26">
      <c r="A432" s="35"/>
      <c r="B432" s="47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</row>
    <row r="433" spans="1:26">
      <c r="A433" s="35"/>
      <c r="B433" s="47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</row>
    <row r="434" spans="1:26">
      <c r="A434" s="35"/>
      <c r="B434" s="47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</row>
    <row r="435" spans="1:26">
      <c r="A435" s="35"/>
      <c r="B435" s="47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</row>
    <row r="436" spans="1:26">
      <c r="A436" s="35"/>
      <c r="B436" s="47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</row>
    <row r="437" spans="1:26">
      <c r="A437" s="35"/>
      <c r="B437" s="47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</row>
    <row r="438" spans="1:26">
      <c r="A438" s="35"/>
      <c r="B438" s="47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</row>
    <row r="439" spans="1:26">
      <c r="A439" s="35"/>
      <c r="B439" s="47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</row>
    <row r="440" spans="1:26">
      <c r="A440" s="35"/>
      <c r="B440" s="47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</row>
    <row r="441" spans="1:26">
      <c r="A441" s="35"/>
      <c r="B441" s="47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</row>
    <row r="442" spans="1:26">
      <c r="A442" s="35"/>
      <c r="B442" s="47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</row>
    <row r="443" spans="1:26">
      <c r="A443" s="35"/>
      <c r="B443" s="47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</row>
    <row r="444" spans="1:26">
      <c r="A444" s="35"/>
      <c r="B444" s="47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</row>
    <row r="445" spans="1:26">
      <c r="A445" s="35"/>
      <c r="B445" s="47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</row>
    <row r="446" spans="1:26">
      <c r="A446" s="35"/>
      <c r="B446" s="47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</row>
    <row r="447" spans="1:26">
      <c r="A447" s="35"/>
      <c r="B447" s="47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</row>
    <row r="448" spans="1:26">
      <c r="A448" s="35"/>
      <c r="B448" s="47"/>
      <c r="C448" s="35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</row>
    <row r="449" spans="1:26">
      <c r="A449" s="35"/>
      <c r="B449" s="47"/>
      <c r="C449" s="35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</row>
    <row r="450" spans="1:26">
      <c r="A450" s="35"/>
      <c r="B450" s="47"/>
      <c r="C450" s="35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</row>
    <row r="451" spans="1:26">
      <c r="A451" s="35"/>
      <c r="B451" s="47"/>
      <c r="C451" s="35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</row>
    <row r="452" spans="1:26">
      <c r="A452" s="35"/>
      <c r="B452" s="47"/>
      <c r="C452" s="35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</row>
    <row r="453" spans="1:26">
      <c r="A453" s="35"/>
      <c r="B453" s="47"/>
      <c r="C453" s="35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</row>
    <row r="454" spans="1:26">
      <c r="A454" s="35"/>
      <c r="B454" s="47"/>
      <c r="C454" s="35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</row>
    <row r="455" spans="1:26">
      <c r="A455" s="35"/>
      <c r="B455" s="47"/>
      <c r="C455" s="35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</row>
    <row r="456" spans="1:26">
      <c r="A456" s="35"/>
      <c r="B456" s="47"/>
      <c r="C456" s="35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</row>
    <row r="457" spans="1:26">
      <c r="A457" s="35"/>
      <c r="B457" s="47"/>
      <c r="C457" s="35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</row>
    <row r="458" spans="1:26">
      <c r="A458" s="35"/>
      <c r="B458" s="47"/>
      <c r="C458" s="35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</row>
    <row r="459" spans="1:26">
      <c r="A459" s="35"/>
      <c r="B459" s="47"/>
      <c r="C459" s="35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</row>
    <row r="460" spans="1:26">
      <c r="A460" s="35"/>
      <c r="B460" s="47"/>
      <c r="C460" s="35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</row>
    <row r="461" spans="1:26">
      <c r="A461" s="35"/>
      <c r="B461" s="47"/>
      <c r="C461" s="35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</row>
    <row r="462" spans="1:26">
      <c r="A462" s="35"/>
      <c r="B462" s="47"/>
      <c r="C462" s="35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</row>
    <row r="463" spans="1:26">
      <c r="A463" s="35"/>
      <c r="B463" s="47"/>
      <c r="C463" s="35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</row>
    <row r="464" spans="1:26">
      <c r="A464" s="35"/>
      <c r="B464" s="47"/>
      <c r="C464" s="3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</row>
    <row r="465" spans="1:26">
      <c r="A465" s="35"/>
      <c r="B465" s="47"/>
      <c r="C465" s="35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</row>
    <row r="466" spans="1:26">
      <c r="A466" s="35"/>
      <c r="B466" s="47"/>
      <c r="C466" s="35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</row>
    <row r="467" spans="1:26">
      <c r="A467" s="35"/>
      <c r="B467" s="47"/>
      <c r="C467" s="35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</row>
    <row r="468" spans="1:26">
      <c r="A468" s="35"/>
      <c r="B468" s="47"/>
      <c r="C468" s="35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</row>
    <row r="469" spans="1:26">
      <c r="A469" s="35"/>
      <c r="B469" s="47"/>
      <c r="C469" s="35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</row>
    <row r="470" spans="1:26">
      <c r="A470" s="35"/>
      <c r="B470" s="47"/>
      <c r="C470" s="35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</row>
    <row r="471" spans="1:26">
      <c r="A471" s="35"/>
      <c r="B471" s="47"/>
      <c r="C471" s="35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</row>
    <row r="472" spans="1:26">
      <c r="A472" s="35"/>
      <c r="B472" s="47"/>
      <c r="C472" s="35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</row>
    <row r="473" spans="1:26">
      <c r="A473" s="35"/>
      <c r="B473" s="47"/>
      <c r="C473" s="35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</row>
    <row r="474" spans="1:26">
      <c r="A474" s="35"/>
      <c r="B474" s="47"/>
      <c r="C474" s="35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</row>
    <row r="475" spans="1:26">
      <c r="A475" s="35"/>
      <c r="B475" s="47"/>
      <c r="C475" s="35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</row>
    <row r="476" spans="1:26">
      <c r="A476" s="35"/>
      <c r="B476" s="47"/>
      <c r="C476" s="35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</row>
    <row r="477" spans="1:26">
      <c r="A477" s="35"/>
      <c r="B477" s="47"/>
      <c r="C477" s="35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</row>
    <row r="478" spans="1:26">
      <c r="A478" s="35"/>
      <c r="B478" s="47"/>
      <c r="C478" s="35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</row>
    <row r="479" spans="1:26">
      <c r="A479" s="35"/>
      <c r="B479" s="47"/>
      <c r="C479" s="35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</row>
    <row r="480" spans="1:26">
      <c r="A480" s="35"/>
      <c r="B480" s="47"/>
      <c r="C480" s="35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</row>
    <row r="481" spans="1:26">
      <c r="A481" s="35"/>
      <c r="B481" s="47"/>
      <c r="C481" s="35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</row>
    <row r="482" spans="1:26">
      <c r="A482" s="35"/>
      <c r="B482" s="47"/>
      <c r="C482" s="35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</row>
    <row r="483" spans="1:26">
      <c r="A483" s="35"/>
      <c r="B483" s="47"/>
      <c r="C483" s="35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</row>
    <row r="484" spans="1:26">
      <c r="A484" s="35"/>
      <c r="B484" s="47"/>
      <c r="C484" s="35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</row>
    <row r="485" spans="1:26">
      <c r="A485" s="35"/>
      <c r="B485" s="47"/>
      <c r="C485" s="35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</row>
    <row r="486" spans="1:26">
      <c r="A486" s="35"/>
      <c r="B486" s="47"/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</row>
    <row r="487" spans="1:26">
      <c r="A487" s="35"/>
      <c r="B487" s="47"/>
      <c r="C487" s="35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</row>
    <row r="488" spans="1:26">
      <c r="A488" s="35"/>
      <c r="B488" s="47"/>
      <c r="C488" s="35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</row>
    <row r="489" spans="1:26">
      <c r="A489" s="35"/>
      <c r="B489" s="47"/>
      <c r="C489" s="35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</row>
    <row r="490" spans="1:26">
      <c r="A490" s="35"/>
      <c r="B490" s="47"/>
      <c r="C490" s="35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</row>
    <row r="491" spans="1:26">
      <c r="A491" s="35"/>
      <c r="B491" s="47"/>
      <c r="C491" s="35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</row>
    <row r="492" spans="1:26">
      <c r="A492" s="35"/>
      <c r="B492" s="47"/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</row>
    <row r="493" spans="1:26">
      <c r="A493" s="35"/>
      <c r="B493" s="47"/>
      <c r="C493" s="35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</row>
    <row r="494" spans="1:26">
      <c r="A494" s="35"/>
      <c r="B494" s="47"/>
      <c r="C494" s="35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</row>
    <row r="495" spans="1:26">
      <c r="A495" s="35"/>
      <c r="B495" s="47"/>
      <c r="C495" s="35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</row>
    <row r="496" spans="1:26">
      <c r="A496" s="35"/>
      <c r="B496" s="47"/>
      <c r="C496" s="35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</row>
    <row r="497" spans="1:26">
      <c r="A497" s="35"/>
      <c r="B497" s="47"/>
      <c r="C497" s="35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</row>
    <row r="498" spans="1:26">
      <c r="A498" s="35"/>
      <c r="B498" s="47"/>
      <c r="C498" s="3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</row>
    <row r="499" spans="1:26">
      <c r="A499" s="35"/>
      <c r="B499" s="47"/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</row>
    <row r="500" spans="1:26">
      <c r="A500" s="35"/>
      <c r="B500" s="47"/>
      <c r="C500" s="35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</row>
    <row r="501" spans="1:26">
      <c r="A501" s="35"/>
      <c r="B501" s="47"/>
      <c r="C501" s="35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</row>
    <row r="502" spans="1:26">
      <c r="A502" s="35"/>
      <c r="B502" s="47"/>
      <c r="C502" s="35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</row>
    <row r="503" spans="1:26">
      <c r="A503" s="35"/>
      <c r="B503" s="47"/>
      <c r="C503" s="35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</row>
    <row r="504" spans="1:26">
      <c r="A504" s="35"/>
      <c r="B504" s="47"/>
      <c r="C504" s="35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</row>
    <row r="505" spans="1:26">
      <c r="A505" s="35"/>
      <c r="B505" s="47"/>
      <c r="C505" s="35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</row>
    <row r="506" spans="1:26">
      <c r="A506" s="35"/>
      <c r="B506" s="47"/>
      <c r="C506" s="35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</row>
    <row r="507" spans="1:26">
      <c r="A507" s="35"/>
      <c r="B507" s="47"/>
      <c r="C507" s="35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</row>
    <row r="508" spans="1:26">
      <c r="A508" s="35"/>
      <c r="B508" s="47"/>
      <c r="C508" s="35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</row>
    <row r="509" spans="1:26">
      <c r="A509" s="35"/>
      <c r="B509" s="47"/>
      <c r="C509" s="35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</row>
    <row r="510" spans="1:26">
      <c r="A510" s="35"/>
      <c r="B510" s="47"/>
      <c r="C510" s="35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</row>
    <row r="511" spans="1:26">
      <c r="A511" s="35"/>
      <c r="B511" s="47"/>
      <c r="C511" s="35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</row>
    <row r="512" spans="1:26">
      <c r="A512" s="35"/>
      <c r="B512" s="47"/>
      <c r="C512" s="35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</row>
    <row r="513" spans="1:26">
      <c r="A513" s="35"/>
      <c r="B513" s="47"/>
      <c r="C513" s="35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</row>
    <row r="514" spans="1:26">
      <c r="A514" s="35"/>
      <c r="B514" s="47"/>
      <c r="C514" s="35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</row>
    <row r="515" spans="1:26">
      <c r="A515" s="35"/>
      <c r="B515" s="47"/>
      <c r="C515" s="35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</row>
    <row r="516" spans="1:26">
      <c r="A516" s="35"/>
      <c r="B516" s="47"/>
      <c r="C516" s="35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</row>
    <row r="517" spans="1:26">
      <c r="A517" s="35"/>
      <c r="B517" s="47"/>
      <c r="C517" s="35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</row>
    <row r="518" spans="1:26">
      <c r="A518" s="35"/>
      <c r="B518" s="47"/>
      <c r="C518" s="35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</row>
    <row r="519" spans="1:26">
      <c r="A519" s="35"/>
      <c r="B519" s="47"/>
      <c r="C519" s="35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</row>
    <row r="520" spans="1:26">
      <c r="A520" s="35"/>
      <c r="B520" s="47"/>
      <c r="C520" s="35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</row>
    <row r="521" spans="1:26">
      <c r="A521" s="35"/>
      <c r="B521" s="47"/>
      <c r="C521" s="35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</row>
    <row r="522" spans="1:26">
      <c r="A522" s="35"/>
      <c r="B522" s="47"/>
      <c r="C522" s="35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</row>
    <row r="523" spans="1:26">
      <c r="A523" s="35"/>
      <c r="B523" s="47"/>
      <c r="C523" s="35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</row>
    <row r="524" spans="1:26">
      <c r="A524" s="35"/>
      <c r="B524" s="47"/>
      <c r="C524" s="35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</row>
    <row r="525" spans="1:26">
      <c r="A525" s="35"/>
      <c r="B525" s="47"/>
      <c r="C525" s="35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</row>
    <row r="526" spans="1:26">
      <c r="A526" s="35"/>
      <c r="B526" s="47"/>
      <c r="C526" s="35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</row>
    <row r="527" spans="1:26">
      <c r="A527" s="35"/>
      <c r="B527" s="47"/>
      <c r="C527" s="35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</row>
    <row r="528" spans="1:26">
      <c r="A528" s="35"/>
      <c r="B528" s="47"/>
      <c r="C528" s="35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</row>
    <row r="529" spans="1:26">
      <c r="A529" s="35"/>
      <c r="B529" s="47"/>
      <c r="C529" s="35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</row>
    <row r="530" spans="1:26">
      <c r="A530" s="35"/>
      <c r="B530" s="47"/>
      <c r="C530" s="35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</row>
    <row r="531" spans="1:26">
      <c r="A531" s="35"/>
      <c r="B531" s="47"/>
      <c r="C531" s="35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</row>
    <row r="532" spans="1:26">
      <c r="A532" s="35"/>
      <c r="B532" s="47"/>
      <c r="C532" s="35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</row>
    <row r="533" spans="1:26">
      <c r="A533" s="35"/>
      <c r="B533" s="47"/>
      <c r="C533" s="35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</row>
    <row r="534" spans="1:26">
      <c r="A534" s="35"/>
      <c r="B534" s="47"/>
      <c r="C534" s="35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</row>
    <row r="535" spans="1:26">
      <c r="A535" s="35"/>
      <c r="B535" s="47"/>
      <c r="C535" s="35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</row>
    <row r="536" spans="1:26">
      <c r="A536" s="35"/>
      <c r="B536" s="47"/>
      <c r="C536" s="35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</row>
    <row r="537" spans="1:26">
      <c r="A537" s="35"/>
      <c r="B537" s="47"/>
      <c r="C537" s="35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</row>
    <row r="538" spans="1:26">
      <c r="A538" s="35"/>
      <c r="B538" s="47"/>
      <c r="C538" s="35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</row>
    <row r="539" spans="1:26">
      <c r="A539" s="35"/>
      <c r="B539" s="47"/>
      <c r="C539" s="35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</row>
    <row r="540" spans="1:26">
      <c r="A540" s="35"/>
      <c r="B540" s="47"/>
      <c r="C540" s="35"/>
      <c r="D540" s="35"/>
      <c r="E540" s="35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</row>
    <row r="541" spans="1:26">
      <c r="A541" s="35"/>
      <c r="B541" s="47"/>
      <c r="C541" s="35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</row>
    <row r="542" spans="1:26">
      <c r="A542" s="35"/>
      <c r="B542" s="47"/>
      <c r="C542" s="35"/>
      <c r="D542" s="35"/>
      <c r="E542" s="35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</row>
    <row r="543" spans="1:26">
      <c r="A543" s="35"/>
      <c r="B543" s="47"/>
      <c r="C543" s="35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</row>
    <row r="544" spans="1:26">
      <c r="A544" s="35"/>
      <c r="B544" s="47"/>
      <c r="C544" s="35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</row>
    <row r="545" spans="1:26">
      <c r="A545" s="35"/>
      <c r="B545" s="47"/>
      <c r="C545" s="35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</row>
    <row r="546" spans="1:26">
      <c r="A546" s="35"/>
      <c r="B546" s="47"/>
      <c r="C546" s="35"/>
      <c r="D546" s="35"/>
      <c r="E546" s="35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</row>
    <row r="547" spans="1:26">
      <c r="A547" s="35"/>
      <c r="B547" s="47"/>
      <c r="C547" s="35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</row>
    <row r="548" spans="1:26">
      <c r="A548" s="35"/>
      <c r="B548" s="47"/>
      <c r="C548" s="35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</row>
    <row r="549" spans="1:26">
      <c r="A549" s="35"/>
      <c r="B549" s="47"/>
      <c r="C549" s="35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</row>
    <row r="550" spans="1:26">
      <c r="A550" s="35"/>
      <c r="B550" s="47"/>
      <c r="C550" s="35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</row>
    <row r="551" spans="1:26">
      <c r="A551" s="35"/>
      <c r="B551" s="47"/>
      <c r="C551" s="35"/>
      <c r="D551" s="35"/>
      <c r="E551" s="35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</row>
    <row r="552" spans="1:26">
      <c r="A552" s="35"/>
      <c r="B552" s="47"/>
      <c r="C552" s="35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</row>
    <row r="553" spans="1:26">
      <c r="A553" s="35"/>
      <c r="B553" s="47"/>
      <c r="C553" s="35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</row>
    <row r="554" spans="1:26">
      <c r="A554" s="35"/>
      <c r="B554" s="47"/>
      <c r="C554" s="35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</row>
    <row r="555" spans="1:26">
      <c r="A555" s="35"/>
      <c r="B555" s="47"/>
      <c r="C555" s="35"/>
      <c r="D555" s="35"/>
      <c r="E555" s="35"/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</row>
    <row r="556" spans="1:26">
      <c r="A556" s="35"/>
      <c r="B556" s="47"/>
      <c r="C556" s="35"/>
      <c r="D556" s="35"/>
      <c r="E556" s="35"/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</row>
    <row r="557" spans="1:26">
      <c r="A557" s="35"/>
      <c r="B557" s="47"/>
      <c r="C557" s="35"/>
      <c r="D557" s="35"/>
      <c r="E557" s="35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</row>
    <row r="558" spans="1:26">
      <c r="A558" s="35"/>
      <c r="B558" s="47"/>
      <c r="C558" s="35"/>
      <c r="D558" s="35"/>
      <c r="E558" s="35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</row>
    <row r="559" spans="1:26">
      <c r="A559" s="35"/>
      <c r="B559" s="47"/>
      <c r="C559" s="35"/>
      <c r="D559" s="35"/>
      <c r="E559" s="35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</row>
    <row r="560" spans="1:26">
      <c r="A560" s="35"/>
      <c r="B560" s="47"/>
      <c r="C560" s="35"/>
      <c r="D560" s="35"/>
      <c r="E560" s="35"/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</row>
    <row r="561" spans="1:26">
      <c r="A561" s="35"/>
      <c r="B561" s="47"/>
      <c r="C561" s="35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</row>
    <row r="562" spans="1:26">
      <c r="A562" s="35"/>
      <c r="B562" s="47"/>
      <c r="C562" s="35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</row>
    <row r="563" spans="1:26">
      <c r="A563" s="35"/>
      <c r="B563" s="47"/>
      <c r="C563" s="35"/>
      <c r="D563" s="35"/>
      <c r="E563" s="35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</row>
    <row r="564" spans="1:26">
      <c r="A564" s="35"/>
      <c r="B564" s="47"/>
      <c r="C564" s="35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</row>
    <row r="565" spans="1:26">
      <c r="A565" s="35"/>
      <c r="B565" s="47"/>
      <c r="C565" s="35"/>
      <c r="D565" s="35"/>
      <c r="E565" s="35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</row>
    <row r="566" spans="1:26">
      <c r="A566" s="35"/>
      <c r="B566" s="47"/>
      <c r="C566" s="35"/>
      <c r="D566" s="35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</row>
    <row r="567" spans="1:26">
      <c r="A567" s="35"/>
      <c r="B567" s="47"/>
      <c r="C567" s="35"/>
      <c r="D567" s="35"/>
      <c r="E567" s="35"/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</row>
    <row r="568" spans="1:26">
      <c r="A568" s="35"/>
      <c r="B568" s="47"/>
      <c r="C568" s="35"/>
      <c r="D568" s="35"/>
      <c r="E568" s="35"/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</row>
    <row r="569" spans="1:26">
      <c r="A569" s="35"/>
      <c r="B569" s="47"/>
      <c r="C569" s="35"/>
      <c r="D569" s="35"/>
      <c r="E569" s="35"/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</row>
    <row r="570" spans="1:26">
      <c r="A570" s="35"/>
      <c r="B570" s="47"/>
      <c r="C570" s="35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</row>
    <row r="571" spans="1:26">
      <c r="A571" s="35"/>
      <c r="B571" s="47"/>
      <c r="C571" s="35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</row>
    <row r="572" spans="1:26">
      <c r="A572" s="35"/>
      <c r="B572" s="47"/>
      <c r="C572" s="35"/>
      <c r="D572" s="35"/>
      <c r="E572" s="35"/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</row>
    <row r="573" spans="1:26">
      <c r="A573" s="35"/>
      <c r="B573" s="47"/>
      <c r="C573" s="35"/>
      <c r="D573" s="35"/>
      <c r="E573" s="35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</row>
    <row r="574" spans="1:26">
      <c r="A574" s="35"/>
      <c r="B574" s="47"/>
      <c r="C574" s="35"/>
      <c r="D574" s="35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</row>
    <row r="575" spans="1:26">
      <c r="A575" s="35"/>
      <c r="B575" s="47"/>
      <c r="C575" s="35"/>
      <c r="D575" s="35"/>
      <c r="E575" s="35"/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</row>
    <row r="576" spans="1:26">
      <c r="A576" s="35"/>
      <c r="B576" s="47"/>
      <c r="C576" s="35"/>
      <c r="D576" s="35"/>
      <c r="E576" s="35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</row>
    <row r="577" spans="1:26">
      <c r="A577" s="35"/>
      <c r="B577" s="47"/>
      <c r="C577" s="35"/>
      <c r="D577" s="35"/>
      <c r="E577" s="35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</row>
    <row r="578" spans="1:26">
      <c r="A578" s="35"/>
      <c r="B578" s="47"/>
      <c r="C578" s="35"/>
      <c r="D578" s="35"/>
      <c r="E578" s="35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</row>
    <row r="579" spans="1:26">
      <c r="A579" s="35"/>
      <c r="B579" s="47"/>
      <c r="C579" s="35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</row>
    <row r="580" spans="1:26">
      <c r="A580" s="35"/>
      <c r="B580" s="47"/>
      <c r="C580" s="35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</row>
    <row r="581" spans="1:26">
      <c r="A581" s="35"/>
      <c r="B581" s="47"/>
      <c r="C581" s="35"/>
      <c r="D581" s="35"/>
      <c r="E581" s="35"/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</row>
    <row r="582" spans="1:26">
      <c r="A582" s="35"/>
      <c r="B582" s="47"/>
      <c r="C582" s="35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</row>
    <row r="583" spans="1:26">
      <c r="A583" s="35"/>
      <c r="B583" s="47"/>
      <c r="C583" s="35"/>
      <c r="D583" s="35"/>
      <c r="E583" s="35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</row>
    <row r="584" spans="1:26">
      <c r="A584" s="35"/>
      <c r="B584" s="47"/>
      <c r="C584" s="35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</row>
    <row r="585" spans="1:26">
      <c r="A585" s="35"/>
      <c r="B585" s="47"/>
      <c r="C585" s="35"/>
      <c r="D585" s="35"/>
      <c r="E585" s="35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</row>
    <row r="586" spans="1:26">
      <c r="A586" s="35"/>
      <c r="B586" s="47"/>
      <c r="C586" s="35"/>
      <c r="D586" s="35"/>
      <c r="E586" s="35"/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</row>
    <row r="587" spans="1:26">
      <c r="A587" s="35"/>
      <c r="B587" s="47"/>
      <c r="C587" s="35"/>
      <c r="D587" s="35"/>
      <c r="E587" s="35"/>
      <c r="F587" s="35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</row>
    <row r="588" spans="1:26">
      <c r="A588" s="35"/>
      <c r="B588" s="47"/>
      <c r="C588" s="35"/>
      <c r="D588" s="35"/>
      <c r="E588" s="35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</row>
    <row r="589" spans="1:26">
      <c r="A589" s="35"/>
      <c r="B589" s="47"/>
      <c r="C589" s="35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</row>
    <row r="590" spans="1:26">
      <c r="A590" s="35"/>
      <c r="B590" s="47"/>
      <c r="C590" s="35"/>
      <c r="D590" s="35"/>
      <c r="E590" s="35"/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</row>
    <row r="591" spans="1:26">
      <c r="A591" s="35"/>
      <c r="B591" s="47"/>
      <c r="C591" s="35"/>
      <c r="D591" s="35"/>
      <c r="E591" s="35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</row>
    <row r="592" spans="1:26">
      <c r="A592" s="35"/>
      <c r="B592" s="47"/>
      <c r="C592" s="35"/>
      <c r="D592" s="35"/>
      <c r="E592" s="35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</row>
    <row r="593" spans="1:26">
      <c r="A593" s="35"/>
      <c r="B593" s="47"/>
      <c r="C593" s="35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</row>
    <row r="594" spans="1:26">
      <c r="A594" s="35"/>
      <c r="B594" s="47"/>
      <c r="C594" s="35"/>
      <c r="D594" s="35"/>
      <c r="E594" s="35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</row>
    <row r="595" spans="1:26">
      <c r="A595" s="35"/>
      <c r="B595" s="47"/>
      <c r="C595" s="35"/>
      <c r="D595" s="35"/>
      <c r="E595" s="35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</row>
    <row r="596" spans="1:26">
      <c r="A596" s="35"/>
      <c r="B596" s="47"/>
      <c r="C596" s="35"/>
      <c r="D596" s="35"/>
      <c r="E596" s="35"/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</row>
    <row r="597" spans="1:26">
      <c r="A597" s="35"/>
      <c r="B597" s="47"/>
      <c r="C597" s="35"/>
      <c r="D597" s="35"/>
      <c r="E597" s="35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</row>
    <row r="598" spans="1:26">
      <c r="A598" s="35"/>
      <c r="B598" s="47"/>
      <c r="C598" s="35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</row>
    <row r="599" spans="1:26">
      <c r="A599" s="35"/>
      <c r="B599" s="47"/>
      <c r="C599" s="35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</row>
    <row r="600" spans="1:26">
      <c r="A600" s="35"/>
      <c r="B600" s="47"/>
      <c r="C600" s="35"/>
      <c r="D600" s="35"/>
      <c r="E600" s="35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</row>
    <row r="601" spans="1:26">
      <c r="A601" s="35"/>
      <c r="B601" s="47"/>
      <c r="C601" s="35"/>
      <c r="D601" s="35"/>
      <c r="E601" s="35"/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</row>
    <row r="602" spans="1:26">
      <c r="A602" s="35"/>
      <c r="B602" s="47"/>
      <c r="C602" s="35"/>
      <c r="D602" s="35"/>
      <c r="E602" s="35"/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</row>
    <row r="603" spans="1:26">
      <c r="A603" s="35"/>
      <c r="B603" s="47"/>
      <c r="C603" s="35"/>
      <c r="D603" s="35"/>
      <c r="E603" s="35"/>
      <c r="F603" s="35"/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</row>
    <row r="604" spans="1:26">
      <c r="A604" s="35"/>
      <c r="B604" s="47"/>
      <c r="C604" s="35"/>
      <c r="D604" s="35"/>
      <c r="E604" s="35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</row>
    <row r="605" spans="1:26">
      <c r="A605" s="35"/>
      <c r="B605" s="47"/>
      <c r="C605" s="35"/>
      <c r="D605" s="35"/>
      <c r="E605" s="35"/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</row>
    <row r="606" spans="1:26">
      <c r="A606" s="35"/>
      <c r="B606" s="47"/>
      <c r="C606" s="35"/>
      <c r="D606" s="35"/>
      <c r="E606" s="35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</row>
    <row r="607" spans="1:26">
      <c r="A607" s="35"/>
      <c r="B607" s="47"/>
      <c r="C607" s="35"/>
      <c r="D607" s="35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</row>
    <row r="608" spans="1:26">
      <c r="A608" s="35"/>
      <c r="B608" s="47"/>
      <c r="C608" s="35"/>
      <c r="D608" s="35"/>
      <c r="E608" s="35"/>
      <c r="F608" s="35"/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</row>
    <row r="609" spans="1:26">
      <c r="A609" s="35"/>
      <c r="B609" s="47"/>
      <c r="C609" s="35"/>
      <c r="D609" s="35"/>
      <c r="E609" s="35"/>
      <c r="F609" s="35"/>
      <c r="G609" s="35"/>
      <c r="H609" s="35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</row>
    <row r="610" spans="1:26">
      <c r="A610" s="35"/>
      <c r="B610" s="47"/>
      <c r="C610" s="35"/>
      <c r="D610" s="35"/>
      <c r="E610" s="35"/>
      <c r="F610" s="35"/>
      <c r="G610" s="35"/>
      <c r="H610" s="35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</row>
    <row r="611" spans="1:26">
      <c r="A611" s="35"/>
      <c r="B611" s="47"/>
      <c r="C611" s="35"/>
      <c r="D611" s="35"/>
      <c r="E611" s="35"/>
      <c r="F611" s="35"/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</row>
    <row r="612" spans="1:26">
      <c r="A612" s="35"/>
      <c r="B612" s="47"/>
      <c r="C612" s="35"/>
      <c r="D612" s="35"/>
      <c r="E612" s="35"/>
      <c r="F612" s="35"/>
      <c r="G612" s="35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</row>
    <row r="613" spans="1:26">
      <c r="A613" s="35"/>
      <c r="B613" s="47"/>
      <c r="C613" s="35"/>
      <c r="D613" s="35"/>
      <c r="E613" s="35"/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</row>
    <row r="614" spans="1:26">
      <c r="A614" s="35"/>
      <c r="B614" s="47"/>
      <c r="C614" s="35"/>
      <c r="D614" s="35"/>
      <c r="E614" s="35"/>
      <c r="F614" s="35"/>
      <c r="G614" s="35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</row>
    <row r="615" spans="1:26">
      <c r="A615" s="35"/>
      <c r="B615" s="47"/>
      <c r="C615" s="35"/>
      <c r="D615" s="35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</row>
    <row r="616" spans="1:26">
      <c r="A616" s="35"/>
      <c r="B616" s="47"/>
      <c r="C616" s="35"/>
      <c r="D616" s="35"/>
      <c r="E616" s="35"/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</row>
    <row r="617" spans="1:26">
      <c r="A617" s="35"/>
      <c r="B617" s="47"/>
      <c r="C617" s="35"/>
      <c r="D617" s="35"/>
      <c r="E617" s="35"/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</row>
    <row r="618" spans="1:26">
      <c r="A618" s="35"/>
      <c r="B618" s="47"/>
      <c r="C618" s="35"/>
      <c r="D618" s="35"/>
      <c r="E618" s="35"/>
      <c r="F618" s="35"/>
      <c r="G618" s="35"/>
      <c r="H618" s="35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</row>
    <row r="619" spans="1:26">
      <c r="A619" s="35"/>
      <c r="B619" s="47"/>
      <c r="C619" s="35"/>
      <c r="D619" s="35"/>
      <c r="E619" s="35"/>
      <c r="F619" s="35"/>
      <c r="G619" s="35"/>
      <c r="H619" s="35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</row>
    <row r="620" spans="1:26">
      <c r="A620" s="35"/>
      <c r="B620" s="47"/>
      <c r="C620" s="35"/>
      <c r="D620" s="35"/>
      <c r="E620" s="35"/>
      <c r="F620" s="35"/>
      <c r="G620" s="35"/>
      <c r="H620" s="3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</row>
    <row r="621" spans="1:26">
      <c r="A621" s="35"/>
      <c r="B621" s="47"/>
      <c r="C621" s="35"/>
      <c r="D621" s="35"/>
      <c r="E621" s="35"/>
      <c r="F621" s="35"/>
      <c r="G621" s="35"/>
      <c r="H621" s="3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</row>
    <row r="622" spans="1:26">
      <c r="A622" s="35"/>
      <c r="B622" s="47"/>
      <c r="C622" s="35"/>
      <c r="D622" s="35"/>
      <c r="E622" s="35"/>
      <c r="F622" s="35"/>
      <c r="G622" s="35"/>
      <c r="H622" s="35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</row>
    <row r="623" spans="1:26">
      <c r="A623" s="35"/>
      <c r="B623" s="47"/>
      <c r="C623" s="35"/>
      <c r="D623" s="35"/>
      <c r="E623" s="35"/>
      <c r="F623" s="35"/>
      <c r="G623" s="35"/>
      <c r="H623" s="35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</row>
    <row r="624" spans="1:26">
      <c r="A624" s="35"/>
      <c r="B624" s="47"/>
      <c r="C624" s="35"/>
      <c r="D624" s="35"/>
      <c r="E624" s="35"/>
      <c r="F624" s="35"/>
      <c r="G624" s="35"/>
      <c r="H624" s="3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</row>
    <row r="625" spans="1:26">
      <c r="A625" s="35"/>
      <c r="B625" s="47"/>
      <c r="C625" s="35"/>
      <c r="D625" s="35"/>
      <c r="E625" s="35"/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</row>
    <row r="626" spans="1:26">
      <c r="A626" s="35"/>
      <c r="B626" s="47"/>
      <c r="C626" s="35"/>
      <c r="D626" s="35"/>
      <c r="E626" s="35"/>
      <c r="F626" s="35"/>
      <c r="G626" s="35"/>
      <c r="H626" s="35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</row>
    <row r="627" spans="1:26">
      <c r="A627" s="35"/>
      <c r="B627" s="47"/>
      <c r="C627" s="35"/>
      <c r="D627" s="35"/>
      <c r="E627" s="35"/>
      <c r="F627" s="35"/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</row>
    <row r="628" spans="1:26">
      <c r="A628" s="35"/>
      <c r="B628" s="47"/>
      <c r="C628" s="35"/>
      <c r="D628" s="35"/>
      <c r="E628" s="35"/>
      <c r="F628" s="35"/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</row>
    <row r="629" spans="1:26">
      <c r="A629" s="35"/>
      <c r="B629" s="47"/>
      <c r="C629" s="35"/>
      <c r="D629" s="35"/>
      <c r="E629" s="35"/>
      <c r="F629" s="35"/>
      <c r="G629" s="35"/>
      <c r="H629" s="35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</row>
    <row r="630" spans="1:26">
      <c r="A630" s="35"/>
      <c r="B630" s="47"/>
      <c r="C630" s="35"/>
      <c r="D630" s="35"/>
      <c r="E630" s="35"/>
      <c r="F630" s="35"/>
      <c r="G630" s="35"/>
      <c r="H630" s="35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</row>
    <row r="631" spans="1:26">
      <c r="A631" s="35"/>
      <c r="B631" s="47"/>
      <c r="C631" s="35"/>
      <c r="D631" s="35"/>
      <c r="E631" s="35"/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</row>
    <row r="632" spans="1:26">
      <c r="A632" s="35"/>
      <c r="B632" s="47"/>
      <c r="C632" s="35"/>
      <c r="D632" s="35"/>
      <c r="E632" s="35"/>
      <c r="F632" s="35"/>
      <c r="G632" s="35"/>
      <c r="H632" s="35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</row>
    <row r="633" spans="1:26">
      <c r="A633" s="35"/>
      <c r="B633" s="47"/>
      <c r="C633" s="35"/>
      <c r="D633" s="35"/>
      <c r="E633" s="35"/>
      <c r="F633" s="35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</row>
    <row r="634" spans="1:26">
      <c r="A634" s="35"/>
      <c r="B634" s="47"/>
      <c r="C634" s="35"/>
      <c r="D634" s="35"/>
      <c r="E634" s="35"/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</row>
    <row r="635" spans="1:26">
      <c r="A635" s="35"/>
      <c r="B635" s="47"/>
      <c r="C635" s="35"/>
      <c r="D635" s="35"/>
      <c r="E635" s="35"/>
      <c r="F635" s="35"/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</row>
    <row r="636" spans="1:26">
      <c r="A636" s="35"/>
      <c r="B636" s="47"/>
      <c r="C636" s="35"/>
      <c r="D636" s="35"/>
      <c r="E636" s="35"/>
      <c r="F636" s="35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</row>
    <row r="637" spans="1:26">
      <c r="A637" s="35"/>
      <c r="B637" s="47"/>
      <c r="C637" s="35"/>
      <c r="D637" s="35"/>
      <c r="E637" s="35"/>
      <c r="F637" s="35"/>
      <c r="G637" s="35"/>
      <c r="H637" s="35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</row>
    <row r="638" spans="1:26">
      <c r="A638" s="35"/>
      <c r="B638" s="47"/>
      <c r="C638" s="35"/>
      <c r="D638" s="35"/>
      <c r="E638" s="35"/>
      <c r="F638" s="35"/>
      <c r="G638" s="35"/>
      <c r="H638" s="3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</row>
    <row r="639" spans="1:26">
      <c r="A639" s="35"/>
      <c r="B639" s="47"/>
      <c r="C639" s="35"/>
      <c r="D639" s="35"/>
      <c r="E639" s="35"/>
      <c r="F639" s="35"/>
      <c r="G639" s="35"/>
      <c r="H639" s="3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</row>
    <row r="640" spans="1:26">
      <c r="A640" s="35"/>
      <c r="B640" s="47"/>
      <c r="C640" s="35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</row>
    <row r="641" spans="1:26">
      <c r="A641" s="35"/>
      <c r="B641" s="47"/>
      <c r="C641" s="35"/>
      <c r="D641" s="35"/>
      <c r="E641" s="35"/>
      <c r="F641" s="35"/>
      <c r="G641" s="35"/>
      <c r="H641" s="35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</row>
    <row r="642" spans="1:26">
      <c r="A642" s="35"/>
      <c r="B642" s="47"/>
      <c r="C642" s="35"/>
      <c r="D642" s="35"/>
      <c r="E642" s="35"/>
      <c r="F642" s="35"/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</row>
    <row r="643" spans="1:26">
      <c r="A643" s="35"/>
      <c r="B643" s="47"/>
      <c r="C643" s="35"/>
      <c r="D643" s="35"/>
      <c r="E643" s="35"/>
      <c r="F643" s="35"/>
      <c r="G643" s="35"/>
      <c r="H643" s="35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</row>
    <row r="644" spans="1:26">
      <c r="A644" s="35"/>
      <c r="B644" s="47"/>
      <c r="C644" s="35"/>
      <c r="D644" s="35"/>
      <c r="E644" s="35"/>
      <c r="F644" s="35"/>
      <c r="G644" s="35"/>
      <c r="H644" s="35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</row>
    <row r="645" spans="1:26">
      <c r="A645" s="35"/>
      <c r="B645" s="47"/>
      <c r="C645" s="35"/>
      <c r="D645" s="35"/>
      <c r="E645" s="35"/>
      <c r="F645" s="35"/>
      <c r="G645" s="35"/>
      <c r="H645" s="35"/>
      <c r="I645" s="35"/>
      <c r="J645" s="35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</row>
    <row r="646" spans="1:26">
      <c r="A646" s="35"/>
      <c r="B646" s="47"/>
      <c r="C646" s="35"/>
      <c r="D646" s="35"/>
      <c r="E646" s="35"/>
      <c r="F646" s="35"/>
      <c r="G646" s="35"/>
      <c r="H646" s="35"/>
      <c r="I646" s="35"/>
      <c r="J646" s="35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</row>
    <row r="647" spans="1:26">
      <c r="A647" s="35"/>
      <c r="B647" s="47"/>
      <c r="C647" s="35"/>
      <c r="D647" s="35"/>
      <c r="E647" s="35"/>
      <c r="F647" s="35"/>
      <c r="G647" s="35"/>
      <c r="H647" s="35"/>
      <c r="I647" s="35"/>
      <c r="J647" s="35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</row>
    <row r="648" spans="1:26">
      <c r="A648" s="35"/>
      <c r="B648" s="47"/>
      <c r="C648" s="35"/>
      <c r="D648" s="35"/>
      <c r="E648" s="35"/>
      <c r="F648" s="35"/>
      <c r="G648" s="35"/>
      <c r="H648" s="35"/>
      <c r="I648" s="35"/>
      <c r="J648" s="35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</row>
    <row r="649" spans="1:26">
      <c r="A649" s="35"/>
      <c r="B649" s="47"/>
      <c r="C649" s="35"/>
      <c r="D649" s="35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</row>
    <row r="650" spans="1:26">
      <c r="A650" s="35"/>
      <c r="B650" s="47"/>
      <c r="C650" s="35"/>
      <c r="D650" s="35"/>
      <c r="E650" s="35"/>
      <c r="F650" s="35"/>
      <c r="G650" s="35"/>
      <c r="H650" s="35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</row>
    <row r="651" spans="1:26">
      <c r="A651" s="35"/>
      <c r="B651" s="47"/>
      <c r="C651" s="35"/>
      <c r="D651" s="35"/>
      <c r="E651" s="35"/>
      <c r="F651" s="35"/>
      <c r="G651" s="35"/>
      <c r="H651" s="35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</row>
    <row r="652" spans="1:26">
      <c r="A652" s="35"/>
      <c r="B652" s="47"/>
      <c r="C652" s="35"/>
      <c r="D652" s="35"/>
      <c r="E652" s="35"/>
      <c r="F652" s="35"/>
      <c r="G652" s="35"/>
      <c r="H652" s="3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</row>
    <row r="653" spans="1:26">
      <c r="A653" s="35"/>
      <c r="B653" s="47"/>
      <c r="C653" s="35"/>
      <c r="D653" s="35"/>
      <c r="E653" s="35"/>
      <c r="F653" s="35"/>
      <c r="G653" s="35"/>
      <c r="H653" s="35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</row>
    <row r="654" spans="1:26">
      <c r="A654" s="35"/>
      <c r="B654" s="47"/>
      <c r="C654" s="35"/>
      <c r="D654" s="35"/>
      <c r="E654" s="35"/>
      <c r="F654" s="35"/>
      <c r="G654" s="35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</row>
    <row r="655" spans="1:26">
      <c r="A655" s="35"/>
      <c r="B655" s="47"/>
      <c r="C655" s="35"/>
      <c r="D655" s="35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</row>
    <row r="656" spans="1:26">
      <c r="A656" s="35"/>
      <c r="B656" s="47"/>
      <c r="C656" s="35"/>
      <c r="D656" s="35"/>
      <c r="E656" s="35"/>
      <c r="F656" s="35"/>
      <c r="G656" s="35"/>
      <c r="H656" s="35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</row>
    <row r="657" spans="1:26">
      <c r="A657" s="35"/>
      <c r="B657" s="47"/>
      <c r="C657" s="35"/>
      <c r="D657" s="35"/>
      <c r="E657" s="35"/>
      <c r="F657" s="35"/>
      <c r="G657" s="35"/>
      <c r="H657" s="35"/>
      <c r="I657" s="35"/>
      <c r="J657" s="35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</row>
    <row r="658" spans="1:26">
      <c r="A658" s="35"/>
      <c r="B658" s="47"/>
      <c r="C658" s="35"/>
      <c r="D658" s="35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</row>
    <row r="659" spans="1:26">
      <c r="A659" s="35"/>
      <c r="B659" s="47"/>
      <c r="C659" s="35"/>
      <c r="D659" s="35"/>
      <c r="E659" s="35"/>
      <c r="F659" s="35"/>
      <c r="G659" s="35"/>
      <c r="H659" s="35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</row>
    <row r="660" spans="1:26">
      <c r="A660" s="35"/>
      <c r="B660" s="47"/>
      <c r="C660" s="35"/>
      <c r="D660" s="35"/>
      <c r="E660" s="35"/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</row>
    <row r="661" spans="1:26">
      <c r="A661" s="35"/>
      <c r="B661" s="47"/>
      <c r="C661" s="35"/>
      <c r="D661" s="35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</row>
    <row r="662" spans="1:26">
      <c r="A662" s="35"/>
      <c r="B662" s="47"/>
      <c r="C662" s="35"/>
      <c r="D662" s="35"/>
      <c r="E662" s="35"/>
      <c r="F662" s="35"/>
      <c r="G662" s="35"/>
      <c r="H662" s="35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</row>
    <row r="663" spans="1:26">
      <c r="A663" s="35"/>
      <c r="B663" s="47"/>
      <c r="C663" s="35"/>
      <c r="D663" s="35"/>
      <c r="E663" s="35"/>
      <c r="F663" s="35"/>
      <c r="G663" s="35"/>
      <c r="H663" s="35"/>
      <c r="I663" s="35"/>
      <c r="J663" s="35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</row>
    <row r="664" spans="1:26">
      <c r="A664" s="35"/>
      <c r="B664" s="47"/>
      <c r="C664" s="35"/>
      <c r="D664" s="35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</row>
    <row r="665" spans="1:26">
      <c r="A665" s="35"/>
      <c r="B665" s="47"/>
      <c r="C665" s="35"/>
      <c r="D665" s="35"/>
      <c r="E665" s="35"/>
      <c r="F665" s="35"/>
      <c r="G665" s="35"/>
      <c r="H665" s="35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</row>
    <row r="666" spans="1:26">
      <c r="A666" s="35"/>
      <c r="B666" s="47"/>
      <c r="C666" s="35"/>
      <c r="D666" s="35"/>
      <c r="E666" s="35"/>
      <c r="F666" s="35"/>
      <c r="G666" s="35"/>
      <c r="H666" s="35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</row>
    <row r="667" spans="1:26">
      <c r="A667" s="35"/>
      <c r="B667" s="47"/>
      <c r="C667" s="35"/>
      <c r="D667" s="35"/>
      <c r="E667" s="35"/>
      <c r="F667" s="35"/>
      <c r="G667" s="35"/>
      <c r="H667" s="35"/>
      <c r="I667" s="35"/>
      <c r="J667" s="35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</row>
    <row r="668" spans="1:26">
      <c r="A668" s="35"/>
      <c r="B668" s="47"/>
      <c r="C668" s="35"/>
      <c r="D668" s="35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</row>
    <row r="669" spans="1:26">
      <c r="A669" s="35"/>
      <c r="B669" s="47"/>
      <c r="C669" s="35"/>
      <c r="D669" s="35"/>
      <c r="E669" s="35"/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</row>
    <row r="670" spans="1:26">
      <c r="A670" s="35"/>
      <c r="B670" s="47"/>
      <c r="C670" s="35"/>
      <c r="D670" s="35"/>
      <c r="E670" s="35"/>
      <c r="F670" s="35"/>
      <c r="G670" s="35"/>
      <c r="H670" s="3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</row>
    <row r="671" spans="1:26">
      <c r="A671" s="35"/>
      <c r="B671" s="47"/>
      <c r="C671" s="35"/>
      <c r="D671" s="35"/>
      <c r="E671" s="35"/>
      <c r="F671" s="35"/>
      <c r="G671" s="35"/>
      <c r="H671" s="35"/>
      <c r="I671" s="35"/>
      <c r="J671" s="35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</row>
    <row r="672" spans="1:26">
      <c r="A672" s="35"/>
      <c r="B672" s="47"/>
      <c r="C672" s="35"/>
      <c r="D672" s="35"/>
      <c r="E672" s="35"/>
      <c r="F672" s="35"/>
      <c r="G672" s="35"/>
      <c r="H672" s="35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</row>
    <row r="673" spans="1:26">
      <c r="A673" s="35"/>
      <c r="B673" s="47"/>
      <c r="C673" s="35"/>
      <c r="D673" s="35"/>
      <c r="E673" s="35"/>
      <c r="F673" s="35"/>
      <c r="G673" s="35"/>
      <c r="H673" s="35"/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</row>
    <row r="674" spans="1:26">
      <c r="A674" s="35"/>
      <c r="B674" s="47"/>
      <c r="C674" s="35"/>
      <c r="D674" s="35"/>
      <c r="E674" s="35"/>
      <c r="F674" s="35"/>
      <c r="G674" s="35"/>
      <c r="H674" s="35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</row>
    <row r="675" spans="1:26">
      <c r="A675" s="35"/>
      <c r="B675" s="47"/>
      <c r="C675" s="35"/>
      <c r="D675" s="35"/>
      <c r="E675" s="35"/>
      <c r="F675" s="35"/>
      <c r="G675" s="35"/>
      <c r="H675" s="35"/>
      <c r="I675" s="35"/>
      <c r="J675" s="35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</row>
    <row r="676" spans="1:26">
      <c r="A676" s="35"/>
      <c r="B676" s="47"/>
      <c r="C676" s="35"/>
      <c r="D676" s="35"/>
      <c r="E676" s="35"/>
      <c r="F676" s="35"/>
      <c r="G676" s="35"/>
      <c r="H676" s="35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</row>
    <row r="677" spans="1:26">
      <c r="A677" s="35"/>
      <c r="B677" s="47"/>
      <c r="C677" s="35"/>
      <c r="D677" s="35"/>
      <c r="E677" s="35"/>
      <c r="F677" s="35"/>
      <c r="G677" s="35"/>
      <c r="H677" s="35"/>
      <c r="I677" s="35"/>
      <c r="J677" s="35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</row>
    <row r="678" spans="1:26">
      <c r="A678" s="35"/>
      <c r="B678" s="47"/>
      <c r="C678" s="35"/>
      <c r="D678" s="35"/>
      <c r="E678" s="35"/>
      <c r="F678" s="35"/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</row>
    <row r="679" spans="1:26">
      <c r="A679" s="35"/>
      <c r="B679" s="47"/>
      <c r="C679" s="35"/>
      <c r="D679" s="35"/>
      <c r="E679" s="35"/>
      <c r="F679" s="35"/>
      <c r="G679" s="35"/>
      <c r="H679" s="35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</row>
    <row r="680" spans="1:26">
      <c r="A680" s="35"/>
      <c r="B680" s="47"/>
      <c r="C680" s="35"/>
      <c r="D680" s="35"/>
      <c r="E680" s="35"/>
      <c r="F680" s="35"/>
      <c r="G680" s="35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</row>
    <row r="681" spans="1:26">
      <c r="A681" s="35"/>
      <c r="B681" s="47"/>
      <c r="C681" s="35"/>
      <c r="D681" s="35"/>
      <c r="E681" s="35"/>
      <c r="F681" s="35"/>
      <c r="G681" s="35"/>
      <c r="H681" s="3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</row>
    <row r="682" spans="1:26">
      <c r="A682" s="35"/>
      <c r="B682" s="47"/>
      <c r="C682" s="35"/>
      <c r="D682" s="35"/>
      <c r="E682" s="35"/>
      <c r="F682" s="35"/>
      <c r="G682" s="35"/>
      <c r="H682" s="35"/>
      <c r="I682" s="35"/>
      <c r="J682" s="35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</row>
    <row r="683" spans="1:26">
      <c r="A683" s="35"/>
      <c r="B683" s="47"/>
      <c r="C683" s="35"/>
      <c r="D683" s="35"/>
      <c r="E683" s="35"/>
      <c r="F683" s="35"/>
      <c r="G683" s="35"/>
      <c r="H683" s="35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</row>
    <row r="684" spans="1:26">
      <c r="A684" s="35"/>
      <c r="B684" s="47"/>
      <c r="C684" s="35"/>
      <c r="D684" s="35"/>
      <c r="E684" s="35"/>
      <c r="F684" s="35"/>
      <c r="G684" s="35"/>
      <c r="H684" s="35"/>
      <c r="I684" s="35"/>
      <c r="J684" s="35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</row>
    <row r="685" spans="1:26">
      <c r="A685" s="35"/>
      <c r="B685" s="47"/>
      <c r="C685" s="35"/>
      <c r="D685" s="35"/>
      <c r="E685" s="35"/>
      <c r="F685" s="35"/>
      <c r="G685" s="35"/>
      <c r="H685" s="35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</row>
    <row r="686" spans="1:26">
      <c r="A686" s="35"/>
      <c r="B686" s="47"/>
      <c r="C686" s="35"/>
      <c r="D686" s="35"/>
      <c r="E686" s="35"/>
      <c r="F686" s="35"/>
      <c r="G686" s="35"/>
      <c r="H686" s="35"/>
      <c r="I686" s="35"/>
      <c r="J686" s="35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</row>
    <row r="687" spans="1:26">
      <c r="A687" s="35"/>
      <c r="B687" s="47"/>
      <c r="C687" s="35"/>
      <c r="D687" s="35"/>
      <c r="E687" s="35"/>
      <c r="F687" s="35"/>
      <c r="G687" s="35"/>
      <c r="H687" s="35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</row>
    <row r="688" spans="1:26">
      <c r="A688" s="35"/>
      <c r="B688" s="47"/>
      <c r="C688" s="35"/>
      <c r="D688" s="35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</row>
    <row r="689" spans="1:26">
      <c r="A689" s="35"/>
      <c r="B689" s="47"/>
      <c r="C689" s="35"/>
      <c r="D689" s="35"/>
      <c r="E689" s="35"/>
      <c r="F689" s="35"/>
      <c r="G689" s="35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</row>
    <row r="690" spans="1:26">
      <c r="A690" s="35"/>
      <c r="B690" s="47"/>
      <c r="C690" s="35"/>
      <c r="D690" s="35"/>
      <c r="E690" s="35"/>
      <c r="F690" s="35"/>
      <c r="G690" s="35"/>
      <c r="H690" s="35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</row>
    <row r="691" spans="1:26">
      <c r="A691" s="35"/>
      <c r="B691" s="47"/>
      <c r="C691" s="35"/>
      <c r="D691" s="35"/>
      <c r="E691" s="35"/>
      <c r="F691" s="35"/>
      <c r="G691" s="35"/>
      <c r="H691" s="35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</row>
    <row r="692" spans="1:26">
      <c r="A692" s="35"/>
      <c r="B692" s="47"/>
      <c r="C692" s="35"/>
      <c r="D692" s="35"/>
      <c r="E692" s="35"/>
      <c r="F692" s="35"/>
      <c r="G692" s="35"/>
      <c r="H692" s="35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</row>
    <row r="693" spans="1:26">
      <c r="A693" s="35"/>
      <c r="B693" s="47"/>
      <c r="C693" s="35"/>
      <c r="D693" s="35"/>
      <c r="E693" s="35"/>
      <c r="F693" s="35"/>
      <c r="G693" s="35"/>
      <c r="H693" s="35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</row>
    <row r="694" spans="1:26">
      <c r="A694" s="35"/>
      <c r="B694" s="47"/>
      <c r="C694" s="35"/>
      <c r="D694" s="35"/>
      <c r="E694" s="35"/>
      <c r="F694" s="35"/>
      <c r="G694" s="35"/>
      <c r="H694" s="35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</row>
    <row r="695" spans="1:26">
      <c r="A695" s="35"/>
      <c r="B695" s="47"/>
      <c r="C695" s="35"/>
      <c r="D695" s="35"/>
      <c r="E695" s="35"/>
      <c r="F695" s="35"/>
      <c r="G695" s="35"/>
      <c r="H695" s="35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</row>
    <row r="696" spans="1:26">
      <c r="A696" s="35"/>
      <c r="B696" s="47"/>
      <c r="C696" s="35"/>
      <c r="D696" s="35"/>
      <c r="E696" s="35"/>
      <c r="F696" s="35"/>
      <c r="G696" s="35"/>
      <c r="H696" s="3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</row>
    <row r="697" spans="1:26">
      <c r="A697" s="35"/>
      <c r="B697" s="47"/>
      <c r="C697" s="35"/>
      <c r="D697" s="35"/>
      <c r="E697" s="35"/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</row>
    <row r="698" spans="1:26">
      <c r="A698" s="35"/>
      <c r="B698" s="47"/>
      <c r="C698" s="35"/>
      <c r="D698" s="35"/>
      <c r="E698" s="35"/>
      <c r="F698" s="35"/>
      <c r="G698" s="35"/>
      <c r="H698" s="35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</row>
    <row r="699" spans="1:26">
      <c r="A699" s="35"/>
      <c r="B699" s="47"/>
      <c r="C699" s="35"/>
      <c r="D699" s="35"/>
      <c r="E699" s="35"/>
      <c r="F699" s="35"/>
      <c r="G699" s="35"/>
      <c r="H699" s="35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</row>
    <row r="700" spans="1:26">
      <c r="A700" s="35"/>
      <c r="B700" s="47"/>
      <c r="C700" s="35"/>
      <c r="D700" s="35"/>
      <c r="E700" s="35"/>
      <c r="F700" s="35"/>
      <c r="G700" s="35"/>
      <c r="H700" s="35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</row>
    <row r="701" spans="1:26">
      <c r="A701" s="35"/>
      <c r="B701" s="47"/>
      <c r="C701" s="35"/>
      <c r="D701" s="35"/>
      <c r="E701" s="35"/>
      <c r="F701" s="35"/>
      <c r="G701" s="35"/>
      <c r="H701" s="35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</row>
    <row r="702" spans="1:26">
      <c r="A702" s="35"/>
      <c r="B702" s="47"/>
      <c r="C702" s="35"/>
      <c r="D702" s="35"/>
      <c r="E702" s="35"/>
      <c r="F702" s="35"/>
      <c r="G702" s="35"/>
      <c r="H702" s="35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</row>
    <row r="703" spans="1:26">
      <c r="A703" s="35"/>
      <c r="B703" s="47"/>
      <c r="C703" s="35"/>
      <c r="D703" s="35"/>
      <c r="E703" s="35"/>
      <c r="F703" s="35"/>
      <c r="G703" s="35"/>
      <c r="H703" s="35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</row>
    <row r="704" spans="1:26">
      <c r="A704" s="35"/>
      <c r="B704" s="47"/>
      <c r="C704" s="35"/>
      <c r="D704" s="35"/>
      <c r="E704" s="35"/>
      <c r="F704" s="35"/>
      <c r="G704" s="35"/>
      <c r="H704" s="35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</row>
    <row r="705" spans="1:26">
      <c r="A705" s="35"/>
      <c r="B705" s="47"/>
      <c r="C705" s="35"/>
      <c r="D705" s="35"/>
      <c r="E705" s="35"/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</row>
    <row r="706" spans="1:26">
      <c r="A706" s="35"/>
      <c r="B706" s="47"/>
      <c r="C706" s="35"/>
      <c r="D706" s="35"/>
      <c r="E706" s="35"/>
      <c r="F706" s="35"/>
      <c r="G706" s="35"/>
      <c r="H706" s="3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</row>
    <row r="707" spans="1:26">
      <c r="A707" s="35"/>
      <c r="B707" s="47"/>
      <c r="C707" s="35"/>
      <c r="D707" s="35"/>
      <c r="E707" s="35"/>
      <c r="F707" s="35"/>
      <c r="G707" s="35"/>
      <c r="H707" s="35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</row>
    <row r="708" spans="1:26">
      <c r="A708" s="35"/>
      <c r="B708" s="47"/>
      <c r="C708" s="35"/>
      <c r="D708" s="35"/>
      <c r="E708" s="35"/>
      <c r="F708" s="35"/>
      <c r="G708" s="35"/>
      <c r="H708" s="35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</row>
    <row r="709" spans="1:26">
      <c r="A709" s="35"/>
      <c r="B709" s="47"/>
      <c r="C709" s="35"/>
      <c r="D709" s="35"/>
      <c r="E709" s="35"/>
      <c r="F709" s="35"/>
      <c r="G709" s="35"/>
      <c r="H709" s="35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</row>
    <row r="710" spans="1:26">
      <c r="A710" s="35"/>
      <c r="B710" s="47"/>
      <c r="C710" s="35"/>
      <c r="D710" s="35"/>
      <c r="E710" s="35"/>
      <c r="F710" s="35"/>
      <c r="G710" s="35"/>
      <c r="H710" s="35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</row>
    <row r="711" spans="1:26">
      <c r="A711" s="35"/>
      <c r="B711" s="47"/>
      <c r="C711" s="35"/>
      <c r="D711" s="35"/>
      <c r="E711" s="35"/>
      <c r="F711" s="35"/>
      <c r="G711" s="35"/>
      <c r="H711" s="35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</row>
    <row r="712" spans="1:26">
      <c r="A712" s="35"/>
      <c r="B712" s="47"/>
      <c r="C712" s="35"/>
      <c r="D712" s="35"/>
      <c r="E712" s="35"/>
      <c r="F712" s="35"/>
      <c r="G712" s="35"/>
      <c r="H712" s="35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</row>
    <row r="713" spans="1:26">
      <c r="A713" s="35"/>
      <c r="B713" s="47"/>
      <c r="C713" s="35"/>
      <c r="D713" s="35"/>
      <c r="E713" s="35"/>
      <c r="F713" s="35"/>
      <c r="G713" s="35"/>
      <c r="H713" s="35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</row>
    <row r="714" spans="1:26">
      <c r="A714" s="35"/>
      <c r="B714" s="47"/>
      <c r="C714" s="35"/>
      <c r="D714" s="35"/>
      <c r="E714" s="35"/>
      <c r="F714" s="35"/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</row>
    <row r="715" spans="1:26">
      <c r="A715" s="35"/>
      <c r="B715" s="47"/>
      <c r="C715" s="35"/>
      <c r="D715" s="35"/>
      <c r="E715" s="35"/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</row>
    <row r="716" spans="1:26">
      <c r="A716" s="35"/>
      <c r="B716" s="47"/>
      <c r="C716" s="35"/>
      <c r="D716" s="35"/>
      <c r="E716" s="35"/>
      <c r="F716" s="35"/>
      <c r="G716" s="35"/>
      <c r="H716" s="35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</row>
    <row r="717" spans="1:26">
      <c r="A717" s="35"/>
      <c r="B717" s="47"/>
      <c r="C717" s="35"/>
      <c r="D717" s="35"/>
      <c r="E717" s="35"/>
      <c r="F717" s="35"/>
      <c r="G717" s="35"/>
      <c r="H717" s="35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</row>
    <row r="718" spans="1:26">
      <c r="A718" s="35"/>
      <c r="B718" s="47"/>
      <c r="C718" s="35"/>
      <c r="D718" s="35"/>
      <c r="E718" s="35"/>
      <c r="F718" s="35"/>
      <c r="G718" s="35"/>
      <c r="H718" s="35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</row>
    <row r="719" spans="1:26">
      <c r="A719" s="35"/>
      <c r="B719" s="47"/>
      <c r="C719" s="35"/>
      <c r="D719" s="35"/>
      <c r="E719" s="35"/>
      <c r="F719" s="35"/>
      <c r="G719" s="35"/>
      <c r="H719" s="35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</row>
    <row r="720" spans="1:26">
      <c r="A720" s="35"/>
      <c r="B720" s="47"/>
      <c r="C720" s="35"/>
      <c r="D720" s="35"/>
      <c r="E720" s="35"/>
      <c r="F720" s="35"/>
      <c r="G720" s="35"/>
      <c r="H720" s="35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</row>
    <row r="721" spans="1:26">
      <c r="A721" s="35"/>
      <c r="B721" s="47"/>
      <c r="C721" s="35"/>
      <c r="D721" s="35"/>
      <c r="E721" s="35"/>
      <c r="F721" s="35"/>
      <c r="G721" s="35"/>
      <c r="H721" s="35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</row>
    <row r="722" spans="1:26">
      <c r="A722" s="35"/>
      <c r="B722" s="47"/>
      <c r="C722" s="35"/>
      <c r="D722" s="35"/>
      <c r="E722" s="35"/>
      <c r="F722" s="35"/>
      <c r="G722" s="35"/>
      <c r="H722" s="35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</row>
    <row r="723" spans="1:26">
      <c r="A723" s="35"/>
      <c r="B723" s="47"/>
      <c r="C723" s="35"/>
      <c r="D723" s="35"/>
      <c r="E723" s="35"/>
      <c r="F723" s="35"/>
      <c r="G723" s="35"/>
      <c r="H723" s="3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</row>
    <row r="724" spans="1:26">
      <c r="A724" s="35"/>
      <c r="B724" s="47"/>
      <c r="C724" s="35"/>
      <c r="D724" s="35"/>
      <c r="E724" s="35"/>
      <c r="F724" s="35"/>
      <c r="G724" s="35"/>
      <c r="H724" s="35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</row>
    <row r="725" spans="1:26">
      <c r="A725" s="35"/>
      <c r="B725" s="47"/>
      <c r="C725" s="35"/>
      <c r="D725" s="35"/>
      <c r="E725" s="35"/>
      <c r="F725" s="35"/>
      <c r="G725" s="35"/>
      <c r="H725" s="35"/>
      <c r="I725" s="35"/>
      <c r="J725" s="35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</row>
    <row r="726" spans="1:26">
      <c r="A726" s="35"/>
      <c r="B726" s="47"/>
      <c r="C726" s="35"/>
      <c r="D726" s="35"/>
      <c r="E726" s="35"/>
      <c r="F726" s="35"/>
      <c r="G726" s="35"/>
      <c r="H726" s="35"/>
      <c r="I726" s="35"/>
      <c r="J726" s="35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</row>
    <row r="727" spans="1:26">
      <c r="A727" s="35"/>
      <c r="B727" s="47"/>
      <c r="C727" s="35"/>
      <c r="D727" s="35"/>
      <c r="E727" s="35"/>
      <c r="F727" s="35"/>
      <c r="G727" s="35"/>
      <c r="H727" s="35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</row>
    <row r="728" spans="1:26">
      <c r="A728" s="35"/>
      <c r="B728" s="47"/>
      <c r="C728" s="35"/>
      <c r="D728" s="35"/>
      <c r="E728" s="35"/>
      <c r="F728" s="35"/>
      <c r="G728" s="35"/>
      <c r="H728" s="35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</row>
    <row r="729" spans="1:26">
      <c r="A729" s="35"/>
      <c r="B729" s="47"/>
      <c r="C729" s="35"/>
      <c r="D729" s="35"/>
      <c r="E729" s="35"/>
      <c r="F729" s="35"/>
      <c r="G729" s="35"/>
      <c r="H729" s="35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</row>
    <row r="730" spans="1:26">
      <c r="A730" s="35"/>
      <c r="B730" s="47"/>
      <c r="C730" s="35"/>
      <c r="D730" s="35"/>
      <c r="E730" s="35"/>
      <c r="F730" s="35"/>
      <c r="G730" s="35"/>
      <c r="H730" s="35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</row>
    <row r="731" spans="1:26">
      <c r="A731" s="35"/>
      <c r="B731" s="47"/>
      <c r="C731" s="35"/>
      <c r="D731" s="35"/>
      <c r="E731" s="35"/>
      <c r="F731" s="35"/>
      <c r="G731" s="35"/>
      <c r="H731" s="35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</row>
    <row r="732" spans="1:26">
      <c r="A732" s="35"/>
      <c r="B732" s="47"/>
      <c r="C732" s="35"/>
      <c r="D732" s="35"/>
      <c r="E732" s="35"/>
      <c r="F732" s="35"/>
      <c r="G732" s="35"/>
      <c r="H732" s="35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</row>
    <row r="733" spans="1:26">
      <c r="A733" s="35"/>
      <c r="B733" s="47"/>
      <c r="C733" s="35"/>
      <c r="D733" s="35"/>
      <c r="E733" s="35"/>
      <c r="F733" s="35"/>
      <c r="G733" s="35"/>
      <c r="H733" s="35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</row>
    <row r="734" spans="1:26">
      <c r="A734" s="35"/>
      <c r="B734" s="47"/>
      <c r="C734" s="35"/>
      <c r="D734" s="35"/>
      <c r="E734" s="35"/>
      <c r="F734" s="35"/>
      <c r="G734" s="35"/>
      <c r="H734" s="35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</row>
    <row r="735" spans="1:26">
      <c r="A735" s="35"/>
      <c r="B735" s="47"/>
      <c r="C735" s="35"/>
      <c r="D735" s="35"/>
      <c r="E735" s="35"/>
      <c r="F735" s="35"/>
      <c r="G735" s="35"/>
      <c r="H735" s="35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</row>
    <row r="736" spans="1:26">
      <c r="A736" s="35"/>
      <c r="B736" s="47"/>
      <c r="C736" s="35"/>
      <c r="D736" s="35"/>
      <c r="E736" s="35"/>
      <c r="F736" s="35"/>
      <c r="G736" s="35"/>
      <c r="H736" s="35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</row>
    <row r="737" spans="1:26">
      <c r="A737" s="35"/>
      <c r="B737" s="47"/>
      <c r="C737" s="35"/>
      <c r="D737" s="35"/>
      <c r="E737" s="35"/>
      <c r="F737" s="35"/>
      <c r="G737" s="35"/>
      <c r="H737" s="35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</row>
    <row r="738" spans="1:26">
      <c r="A738" s="35"/>
      <c r="B738" s="47"/>
      <c r="C738" s="35"/>
      <c r="D738" s="35"/>
      <c r="E738" s="35"/>
      <c r="F738" s="35"/>
      <c r="G738" s="35"/>
      <c r="H738" s="35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</row>
    <row r="739" spans="1:26">
      <c r="A739" s="35"/>
      <c r="B739" s="47"/>
      <c r="C739" s="35"/>
      <c r="D739" s="35"/>
      <c r="E739" s="35"/>
      <c r="F739" s="35"/>
      <c r="G739" s="35"/>
      <c r="H739" s="35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</row>
    <row r="740" spans="1:26">
      <c r="A740" s="35"/>
      <c r="B740" s="47"/>
      <c r="C740" s="35"/>
      <c r="D740" s="35"/>
      <c r="E740" s="35"/>
      <c r="F740" s="35"/>
      <c r="G740" s="35"/>
      <c r="H740" s="35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</row>
    <row r="741" spans="1:26">
      <c r="A741" s="35"/>
      <c r="B741" s="47"/>
      <c r="C741" s="35"/>
      <c r="D741" s="35"/>
      <c r="E741" s="35"/>
      <c r="F741" s="35"/>
      <c r="G741" s="35"/>
      <c r="H741" s="35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</row>
    <row r="742" spans="1:26">
      <c r="A742" s="35"/>
      <c r="B742" s="47"/>
      <c r="C742" s="35"/>
      <c r="D742" s="35"/>
      <c r="E742" s="35"/>
      <c r="F742" s="35"/>
      <c r="G742" s="35"/>
      <c r="H742" s="35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</row>
    <row r="743" spans="1:26">
      <c r="A743" s="35"/>
      <c r="B743" s="47"/>
      <c r="C743" s="35"/>
      <c r="D743" s="35"/>
      <c r="E743" s="35"/>
      <c r="F743" s="35"/>
      <c r="G743" s="35"/>
      <c r="H743" s="35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</row>
    <row r="744" spans="1:26">
      <c r="A744" s="35"/>
      <c r="B744" s="47"/>
      <c r="C744" s="35"/>
      <c r="D744" s="35"/>
      <c r="E744" s="35"/>
      <c r="F744" s="35"/>
      <c r="G744" s="35"/>
      <c r="H744" s="35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</row>
    <row r="745" spans="1:26">
      <c r="A745" s="35"/>
      <c r="B745" s="47"/>
      <c r="C745" s="35"/>
      <c r="D745" s="35"/>
      <c r="E745" s="35"/>
      <c r="F745" s="35"/>
      <c r="G745" s="35"/>
      <c r="H745" s="35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</row>
    <row r="746" spans="1:26">
      <c r="A746" s="35"/>
      <c r="B746" s="47"/>
      <c r="C746" s="35"/>
      <c r="D746" s="35"/>
      <c r="E746" s="35"/>
      <c r="F746" s="35"/>
      <c r="G746" s="35"/>
      <c r="H746" s="35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</row>
    <row r="747" spans="1:26">
      <c r="A747" s="35"/>
      <c r="B747" s="47"/>
      <c r="C747" s="35"/>
      <c r="D747" s="35"/>
      <c r="E747" s="35"/>
      <c r="F747" s="35"/>
      <c r="G747" s="35"/>
      <c r="H747" s="35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</row>
    <row r="748" spans="1:26">
      <c r="A748" s="35"/>
      <c r="B748" s="47"/>
      <c r="C748" s="35"/>
      <c r="D748" s="35"/>
      <c r="E748" s="35"/>
      <c r="F748" s="35"/>
      <c r="G748" s="35"/>
      <c r="H748" s="35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</row>
    <row r="749" spans="1:26">
      <c r="A749" s="35"/>
      <c r="B749" s="47"/>
      <c r="C749" s="35"/>
      <c r="D749" s="35"/>
      <c r="E749" s="35"/>
      <c r="F749" s="35"/>
      <c r="G749" s="35"/>
      <c r="H749" s="35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</row>
    <row r="750" spans="1:26">
      <c r="A750" s="35"/>
      <c r="B750" s="47"/>
      <c r="C750" s="35"/>
      <c r="D750" s="35"/>
      <c r="E750" s="35"/>
      <c r="F750" s="35"/>
      <c r="G750" s="35"/>
      <c r="H750" s="35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</row>
    <row r="751" spans="1:26">
      <c r="A751" s="35"/>
      <c r="B751" s="47"/>
      <c r="C751" s="35"/>
      <c r="D751" s="35"/>
      <c r="E751" s="35"/>
      <c r="F751" s="35"/>
      <c r="G751" s="35"/>
      <c r="H751" s="35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</row>
    <row r="752" spans="1:26">
      <c r="A752" s="35"/>
      <c r="B752" s="47"/>
      <c r="C752" s="35"/>
      <c r="D752" s="35"/>
      <c r="E752" s="35"/>
      <c r="F752" s="35"/>
      <c r="G752" s="35"/>
      <c r="H752" s="35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</row>
    <row r="753" spans="1:26">
      <c r="A753" s="35"/>
      <c r="B753" s="47"/>
      <c r="C753" s="35"/>
      <c r="D753" s="35"/>
      <c r="E753" s="35"/>
      <c r="F753" s="35"/>
      <c r="G753" s="35"/>
      <c r="H753" s="35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</row>
    <row r="754" spans="1:26">
      <c r="A754" s="35"/>
      <c r="B754" s="47"/>
      <c r="C754" s="35"/>
      <c r="D754" s="35"/>
      <c r="E754" s="35"/>
      <c r="F754" s="35"/>
      <c r="G754" s="35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</row>
    <row r="755" spans="1:26">
      <c r="A755" s="35"/>
      <c r="B755" s="47"/>
      <c r="C755" s="35"/>
      <c r="D755" s="35"/>
      <c r="E755" s="35"/>
      <c r="F755" s="35"/>
      <c r="G755" s="35"/>
      <c r="H755" s="3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</row>
    <row r="756" spans="1:26">
      <c r="A756" s="35"/>
      <c r="B756" s="47"/>
      <c r="C756" s="35"/>
      <c r="D756" s="35"/>
      <c r="E756" s="35"/>
      <c r="F756" s="35"/>
      <c r="G756" s="35"/>
      <c r="H756" s="35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</row>
    <row r="757" spans="1:26">
      <c r="A757" s="35"/>
      <c r="B757" s="47"/>
      <c r="C757" s="35"/>
      <c r="D757" s="35"/>
      <c r="E757" s="35"/>
      <c r="F757" s="35"/>
      <c r="G757" s="35"/>
      <c r="H757" s="35"/>
      <c r="I757" s="35"/>
      <c r="J757" s="35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</row>
    <row r="758" spans="1:26">
      <c r="A758" s="35"/>
      <c r="B758" s="47"/>
      <c r="C758" s="35"/>
      <c r="D758" s="35"/>
      <c r="E758" s="35"/>
      <c r="F758" s="35"/>
      <c r="G758" s="35"/>
      <c r="H758" s="35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</row>
    <row r="759" spans="1:26">
      <c r="A759" s="35"/>
      <c r="B759" s="47"/>
      <c r="C759" s="35"/>
      <c r="D759" s="35"/>
      <c r="E759" s="35"/>
      <c r="F759" s="35"/>
      <c r="G759" s="35"/>
      <c r="H759" s="35"/>
      <c r="I759" s="35"/>
      <c r="J759" s="35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</row>
    <row r="760" spans="1:26">
      <c r="A760" s="35"/>
      <c r="B760" s="47"/>
      <c r="C760" s="35"/>
      <c r="D760" s="35"/>
      <c r="E760" s="35"/>
      <c r="F760" s="35"/>
      <c r="G760" s="35"/>
      <c r="H760" s="35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</row>
    <row r="761" spans="1:26">
      <c r="A761" s="35"/>
      <c r="B761" s="47"/>
      <c r="C761" s="35"/>
      <c r="D761" s="35"/>
      <c r="E761" s="35"/>
      <c r="F761" s="35"/>
      <c r="G761" s="35"/>
      <c r="H761" s="35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</row>
    <row r="762" spans="1:26">
      <c r="A762" s="35"/>
      <c r="B762" s="47"/>
      <c r="C762" s="35"/>
      <c r="D762" s="35"/>
      <c r="E762" s="35"/>
      <c r="F762" s="35"/>
      <c r="G762" s="35"/>
      <c r="H762" s="35"/>
      <c r="I762" s="35"/>
      <c r="J762" s="35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</row>
    <row r="763" spans="1:26">
      <c r="A763" s="35"/>
      <c r="B763" s="47"/>
      <c r="C763" s="35"/>
      <c r="D763" s="35"/>
      <c r="E763" s="35"/>
      <c r="F763" s="35"/>
      <c r="G763" s="35"/>
      <c r="H763" s="35"/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</row>
    <row r="764" spans="1:26">
      <c r="A764" s="35"/>
      <c r="B764" s="47"/>
      <c r="C764" s="35"/>
      <c r="D764" s="35"/>
      <c r="E764" s="35"/>
      <c r="F764" s="35"/>
      <c r="G764" s="35"/>
      <c r="H764" s="3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</row>
    <row r="765" spans="1:26">
      <c r="A765" s="35"/>
      <c r="B765" s="47"/>
      <c r="C765" s="35"/>
      <c r="D765" s="35"/>
      <c r="E765" s="35"/>
      <c r="F765" s="35"/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</row>
    <row r="766" spans="1:26">
      <c r="A766" s="35"/>
      <c r="B766" s="47"/>
      <c r="C766" s="35"/>
      <c r="D766" s="35"/>
      <c r="E766" s="35"/>
      <c r="F766" s="35"/>
      <c r="G766" s="35"/>
      <c r="H766" s="35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</row>
    <row r="767" spans="1:26">
      <c r="A767" s="35"/>
      <c r="B767" s="47"/>
      <c r="C767" s="35"/>
      <c r="D767" s="35"/>
      <c r="E767" s="35"/>
      <c r="F767" s="35"/>
      <c r="G767" s="35"/>
      <c r="H767" s="35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</row>
    <row r="768" spans="1:26">
      <c r="A768" s="35"/>
      <c r="B768" s="47"/>
      <c r="C768" s="35"/>
      <c r="D768" s="35"/>
      <c r="E768" s="35"/>
      <c r="F768" s="35"/>
      <c r="G768" s="35"/>
      <c r="H768" s="35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</row>
    <row r="769" spans="1:26">
      <c r="A769" s="35"/>
      <c r="B769" s="47"/>
      <c r="C769" s="35"/>
      <c r="D769" s="35"/>
      <c r="E769" s="35"/>
      <c r="F769" s="35"/>
      <c r="G769" s="35"/>
      <c r="H769" s="35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</row>
    <row r="770" spans="1:26">
      <c r="A770" s="35"/>
      <c r="B770" s="47"/>
      <c r="C770" s="35"/>
      <c r="D770" s="35"/>
      <c r="E770" s="35"/>
      <c r="F770" s="35"/>
      <c r="G770" s="35"/>
      <c r="H770" s="35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</row>
    <row r="771" spans="1:26">
      <c r="A771" s="35"/>
      <c r="B771" s="47"/>
      <c r="C771" s="35"/>
      <c r="D771" s="35"/>
      <c r="E771" s="35"/>
      <c r="F771" s="35"/>
      <c r="G771" s="35"/>
      <c r="H771" s="35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</row>
    <row r="772" spans="1:26">
      <c r="A772" s="35"/>
      <c r="B772" s="47"/>
      <c r="C772" s="35"/>
      <c r="D772" s="35"/>
      <c r="E772" s="35"/>
      <c r="F772" s="35"/>
      <c r="G772" s="35"/>
      <c r="H772" s="35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</row>
    <row r="773" spans="1:26">
      <c r="A773" s="35"/>
      <c r="B773" s="47"/>
      <c r="C773" s="35"/>
      <c r="D773" s="35"/>
      <c r="E773" s="35"/>
      <c r="F773" s="35"/>
      <c r="G773" s="35"/>
      <c r="H773" s="35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</row>
    <row r="774" spans="1:26">
      <c r="A774" s="35"/>
      <c r="B774" s="47"/>
      <c r="C774" s="35"/>
      <c r="D774" s="35"/>
      <c r="E774" s="35"/>
      <c r="F774" s="35"/>
      <c r="G774" s="35"/>
      <c r="H774" s="35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</row>
    <row r="775" spans="1:26">
      <c r="A775" s="35"/>
      <c r="B775" s="47"/>
      <c r="C775" s="35"/>
      <c r="D775" s="35"/>
      <c r="E775" s="35"/>
      <c r="F775" s="35"/>
      <c r="G775" s="35"/>
      <c r="H775" s="35"/>
      <c r="I775" s="35"/>
      <c r="J775" s="35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</row>
    <row r="776" spans="1:26">
      <c r="A776" s="35"/>
      <c r="B776" s="47"/>
      <c r="C776" s="35"/>
      <c r="D776" s="35"/>
      <c r="E776" s="35"/>
      <c r="F776" s="35"/>
      <c r="G776" s="35"/>
      <c r="H776" s="35"/>
      <c r="I776" s="35"/>
      <c r="J776" s="35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</row>
    <row r="777" spans="1:26">
      <c r="A777" s="35"/>
      <c r="B777" s="47"/>
      <c r="C777" s="35"/>
      <c r="D777" s="35"/>
      <c r="E777" s="35"/>
      <c r="F777" s="35"/>
      <c r="G777" s="35"/>
      <c r="H777" s="35"/>
      <c r="I777" s="35"/>
      <c r="J777" s="35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</row>
    <row r="778" spans="1:26">
      <c r="A778" s="35"/>
      <c r="B778" s="47"/>
      <c r="C778" s="35"/>
      <c r="D778" s="35"/>
      <c r="E778" s="35"/>
      <c r="F778" s="35"/>
      <c r="G778" s="35"/>
      <c r="H778" s="35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</row>
    <row r="779" spans="1:26">
      <c r="A779" s="35"/>
      <c r="B779" s="47"/>
      <c r="C779" s="35"/>
      <c r="D779" s="35"/>
      <c r="E779" s="35"/>
      <c r="F779" s="35"/>
      <c r="G779" s="35"/>
      <c r="H779" s="35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</row>
    <row r="780" spans="1:26">
      <c r="A780" s="35"/>
      <c r="B780" s="47"/>
      <c r="C780" s="35"/>
      <c r="D780" s="35"/>
      <c r="E780" s="35"/>
      <c r="F780" s="35"/>
      <c r="G780" s="35"/>
      <c r="H780" s="35"/>
      <c r="I780" s="35"/>
      <c r="J780" s="35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</row>
    <row r="781" spans="1:26">
      <c r="A781" s="35"/>
      <c r="B781" s="47"/>
      <c r="C781" s="35"/>
      <c r="D781" s="35"/>
      <c r="E781" s="35"/>
      <c r="F781" s="35"/>
      <c r="G781" s="35"/>
      <c r="H781" s="35"/>
      <c r="I781" s="35"/>
      <c r="J781" s="35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</row>
    <row r="782" spans="1:26">
      <c r="A782" s="35"/>
      <c r="B782" s="47"/>
      <c r="C782" s="35"/>
      <c r="D782" s="35"/>
      <c r="E782" s="35"/>
      <c r="F782" s="35"/>
      <c r="G782" s="35"/>
      <c r="H782" s="35"/>
      <c r="I782" s="35"/>
      <c r="J782" s="35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</row>
    <row r="783" spans="1:26">
      <c r="A783" s="35"/>
      <c r="B783" s="47"/>
      <c r="C783" s="35"/>
      <c r="D783" s="35"/>
      <c r="E783" s="35"/>
      <c r="F783" s="35"/>
      <c r="G783" s="35"/>
      <c r="H783" s="35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</row>
    <row r="784" spans="1:26">
      <c r="A784" s="35"/>
      <c r="B784" s="47"/>
      <c r="C784" s="35"/>
      <c r="D784" s="35"/>
      <c r="E784" s="35"/>
      <c r="F784" s="35"/>
      <c r="G784" s="35"/>
      <c r="H784" s="35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</row>
    <row r="785" spans="1:26">
      <c r="A785" s="35"/>
      <c r="B785" s="47"/>
      <c r="C785" s="35"/>
      <c r="D785" s="35"/>
      <c r="E785" s="35"/>
      <c r="F785" s="35"/>
      <c r="G785" s="35"/>
      <c r="H785" s="35"/>
      <c r="I785" s="35"/>
      <c r="J785" s="35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</row>
    <row r="786" spans="1:26">
      <c r="A786" s="35"/>
      <c r="B786" s="47"/>
      <c r="C786" s="35"/>
      <c r="D786" s="35"/>
      <c r="E786" s="35"/>
      <c r="F786" s="35"/>
      <c r="G786" s="35"/>
      <c r="H786" s="35"/>
      <c r="I786" s="35"/>
      <c r="J786" s="35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</row>
    <row r="787" spans="1:26">
      <c r="A787" s="35"/>
      <c r="B787" s="47"/>
      <c r="C787" s="35"/>
      <c r="D787" s="35"/>
      <c r="E787" s="35"/>
      <c r="F787" s="35"/>
      <c r="G787" s="35"/>
      <c r="H787" s="35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</row>
    <row r="788" spans="1:26">
      <c r="A788" s="35"/>
      <c r="B788" s="47"/>
      <c r="C788" s="35"/>
      <c r="D788" s="35"/>
      <c r="E788" s="35"/>
      <c r="F788" s="35"/>
      <c r="G788" s="35"/>
      <c r="H788" s="35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</row>
    <row r="789" spans="1:26">
      <c r="A789" s="35"/>
      <c r="B789" s="47"/>
      <c r="C789" s="35"/>
      <c r="D789" s="35"/>
      <c r="E789" s="35"/>
      <c r="F789" s="35"/>
      <c r="G789" s="35"/>
      <c r="H789" s="35"/>
      <c r="I789" s="35"/>
      <c r="J789" s="35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</row>
    <row r="790" spans="1:26">
      <c r="A790" s="35"/>
      <c r="B790" s="47"/>
      <c r="C790" s="35"/>
      <c r="D790" s="35"/>
      <c r="E790" s="35"/>
      <c r="F790" s="35"/>
      <c r="G790" s="35"/>
      <c r="H790" s="35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</row>
    <row r="791" spans="1:26">
      <c r="A791" s="35"/>
      <c r="B791" s="47"/>
      <c r="C791" s="35"/>
      <c r="D791" s="35"/>
      <c r="E791" s="35"/>
      <c r="F791" s="35"/>
      <c r="G791" s="35"/>
      <c r="H791" s="35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</row>
    <row r="792" spans="1:26">
      <c r="A792" s="35"/>
      <c r="B792" s="47"/>
      <c r="C792" s="35"/>
      <c r="D792" s="35"/>
      <c r="E792" s="35"/>
      <c r="F792" s="35"/>
      <c r="G792" s="35"/>
      <c r="H792" s="35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</row>
    <row r="793" spans="1:26">
      <c r="A793" s="35"/>
      <c r="B793" s="47"/>
      <c r="C793" s="35"/>
      <c r="D793" s="35"/>
      <c r="E793" s="35"/>
      <c r="F793" s="35"/>
      <c r="G793" s="35"/>
      <c r="H793" s="35"/>
      <c r="I793" s="35"/>
      <c r="J793" s="35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</row>
    <row r="794" spans="1:26">
      <c r="A794" s="35"/>
      <c r="B794" s="47"/>
      <c r="C794" s="35"/>
      <c r="D794" s="35"/>
      <c r="E794" s="35"/>
      <c r="F794" s="35"/>
      <c r="G794" s="35"/>
      <c r="H794" s="35"/>
      <c r="I794" s="35"/>
      <c r="J794" s="35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</row>
    <row r="795" spans="1:26">
      <c r="A795" s="35"/>
      <c r="B795" s="47"/>
      <c r="C795" s="35"/>
      <c r="D795" s="35"/>
      <c r="E795" s="35"/>
      <c r="F795" s="35"/>
      <c r="G795" s="35"/>
      <c r="H795" s="35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</row>
    <row r="796" spans="1:26">
      <c r="A796" s="35"/>
      <c r="B796" s="47"/>
      <c r="C796" s="35"/>
      <c r="D796" s="35"/>
      <c r="E796" s="35"/>
      <c r="F796" s="35"/>
      <c r="G796" s="35"/>
      <c r="H796" s="35"/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</row>
    <row r="797" spans="1:26">
      <c r="A797" s="35"/>
      <c r="B797" s="47"/>
      <c r="C797" s="35"/>
      <c r="D797" s="35"/>
      <c r="E797" s="35"/>
      <c r="F797" s="35"/>
      <c r="G797" s="35"/>
      <c r="H797" s="35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</row>
    <row r="798" spans="1:26">
      <c r="A798" s="35"/>
      <c r="B798" s="47"/>
      <c r="C798" s="35"/>
      <c r="D798" s="35"/>
      <c r="E798" s="35"/>
      <c r="F798" s="35"/>
      <c r="G798" s="35"/>
      <c r="H798" s="35"/>
      <c r="I798" s="35"/>
      <c r="J798" s="35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</row>
    <row r="799" spans="1:26">
      <c r="A799" s="35"/>
      <c r="B799" s="47"/>
      <c r="C799" s="35"/>
      <c r="D799" s="35"/>
      <c r="E799" s="35"/>
      <c r="F799" s="35"/>
      <c r="G799" s="35"/>
      <c r="H799" s="35"/>
      <c r="I799" s="35"/>
      <c r="J799" s="35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</row>
    <row r="800" spans="1:26">
      <c r="A800" s="35"/>
      <c r="B800" s="47"/>
      <c r="C800" s="35"/>
      <c r="D800" s="35"/>
      <c r="E800" s="35"/>
      <c r="F800" s="35"/>
      <c r="G800" s="35"/>
      <c r="H800" s="35"/>
      <c r="I800" s="35"/>
      <c r="J800" s="35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</row>
    <row r="801" spans="1:26">
      <c r="A801" s="35"/>
      <c r="B801" s="47"/>
      <c r="C801" s="35"/>
      <c r="D801" s="35"/>
      <c r="E801" s="35"/>
      <c r="F801" s="35"/>
      <c r="G801" s="35"/>
      <c r="H801" s="35"/>
      <c r="I801" s="35"/>
      <c r="J801" s="35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</row>
    <row r="802" spans="1:26">
      <c r="A802" s="35"/>
      <c r="B802" s="47"/>
      <c r="C802" s="35"/>
      <c r="D802" s="35"/>
      <c r="E802" s="35"/>
      <c r="F802" s="35"/>
      <c r="G802" s="35"/>
      <c r="H802" s="35"/>
      <c r="I802" s="35"/>
      <c r="J802" s="35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</row>
    <row r="803" spans="1:26">
      <c r="A803" s="35"/>
      <c r="B803" s="47"/>
      <c r="C803" s="35"/>
      <c r="D803" s="35"/>
      <c r="E803" s="35"/>
      <c r="F803" s="35"/>
      <c r="G803" s="35"/>
      <c r="H803" s="35"/>
      <c r="I803" s="35"/>
      <c r="J803" s="35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</row>
    <row r="804" spans="1:26">
      <c r="A804" s="35"/>
      <c r="B804" s="47"/>
      <c r="C804" s="35"/>
      <c r="D804" s="35"/>
      <c r="E804" s="35"/>
      <c r="F804" s="35"/>
      <c r="G804" s="35"/>
      <c r="H804" s="35"/>
      <c r="I804" s="35"/>
      <c r="J804" s="35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</row>
    <row r="805" spans="1:26">
      <c r="A805" s="35"/>
      <c r="B805" s="47"/>
      <c r="C805" s="35"/>
      <c r="D805" s="35"/>
      <c r="E805" s="35"/>
      <c r="F805" s="35"/>
      <c r="G805" s="35"/>
      <c r="H805" s="35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</row>
    <row r="806" spans="1:26">
      <c r="A806" s="35"/>
      <c r="B806" s="47"/>
      <c r="C806" s="35"/>
      <c r="D806" s="35"/>
      <c r="E806" s="35"/>
      <c r="F806" s="35"/>
      <c r="G806" s="35"/>
      <c r="H806" s="35"/>
      <c r="I806" s="35"/>
      <c r="J806" s="35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</row>
    <row r="807" spans="1:26">
      <c r="A807" s="35"/>
      <c r="B807" s="47"/>
      <c r="C807" s="35"/>
      <c r="D807" s="35"/>
      <c r="E807" s="35"/>
      <c r="F807" s="35"/>
      <c r="G807" s="35"/>
      <c r="H807" s="35"/>
      <c r="I807" s="35"/>
      <c r="J807" s="35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</row>
    <row r="808" spans="1:26">
      <c r="A808" s="35"/>
      <c r="B808" s="47"/>
      <c r="C808" s="35"/>
      <c r="D808" s="35"/>
      <c r="E808" s="35"/>
      <c r="F808" s="35"/>
      <c r="G808" s="35"/>
      <c r="H808" s="35"/>
      <c r="I808" s="35"/>
      <c r="J808" s="35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</row>
    <row r="809" spans="1:26">
      <c r="A809" s="35"/>
      <c r="B809" s="47"/>
      <c r="C809" s="35"/>
      <c r="D809" s="35"/>
      <c r="E809" s="35"/>
      <c r="F809" s="35"/>
      <c r="G809" s="35"/>
      <c r="H809" s="35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</row>
    <row r="810" spans="1:26">
      <c r="A810" s="35"/>
      <c r="B810" s="47"/>
      <c r="C810" s="35"/>
      <c r="D810" s="35"/>
      <c r="E810" s="35"/>
      <c r="F810" s="35"/>
      <c r="G810" s="35"/>
      <c r="H810" s="35"/>
      <c r="I810" s="35"/>
      <c r="J810" s="35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</row>
    <row r="811" spans="1:26">
      <c r="A811" s="35"/>
      <c r="B811" s="47"/>
      <c r="C811" s="35"/>
      <c r="D811" s="35"/>
      <c r="E811" s="35"/>
      <c r="F811" s="35"/>
      <c r="G811" s="35"/>
      <c r="H811" s="35"/>
      <c r="I811" s="35"/>
      <c r="J811" s="35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</row>
    <row r="812" spans="1:26">
      <c r="A812" s="35"/>
      <c r="B812" s="47"/>
      <c r="C812" s="35"/>
      <c r="D812" s="35"/>
      <c r="E812" s="35"/>
      <c r="F812" s="35"/>
      <c r="G812" s="35"/>
      <c r="H812" s="35"/>
      <c r="I812" s="35"/>
      <c r="J812" s="35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</row>
    <row r="813" spans="1:26">
      <c r="A813" s="35"/>
      <c r="B813" s="47"/>
      <c r="C813" s="35"/>
      <c r="D813" s="35"/>
      <c r="E813" s="35"/>
      <c r="F813" s="35"/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</row>
    <row r="814" spans="1:26">
      <c r="A814" s="35"/>
      <c r="B814" s="47"/>
      <c r="C814" s="35"/>
      <c r="D814" s="35"/>
      <c r="E814" s="35"/>
      <c r="F814" s="35"/>
      <c r="G814" s="35"/>
      <c r="H814" s="35"/>
      <c r="I814" s="35"/>
      <c r="J814" s="35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</row>
    <row r="815" spans="1:26">
      <c r="A815" s="35"/>
      <c r="B815" s="47"/>
      <c r="C815" s="35"/>
      <c r="D815" s="35"/>
      <c r="E815" s="35"/>
      <c r="F815" s="35"/>
      <c r="G815" s="35"/>
      <c r="H815" s="35"/>
      <c r="I815" s="35"/>
      <c r="J815" s="35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</row>
    <row r="816" spans="1:26">
      <c r="A816" s="35"/>
      <c r="B816" s="47"/>
      <c r="C816" s="35"/>
      <c r="D816" s="35"/>
      <c r="E816" s="35"/>
      <c r="F816" s="35"/>
      <c r="G816" s="35"/>
      <c r="H816" s="35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</row>
    <row r="817" spans="1:26">
      <c r="A817" s="35"/>
      <c r="B817" s="47"/>
      <c r="C817" s="35"/>
      <c r="D817" s="35"/>
      <c r="E817" s="35"/>
      <c r="F817" s="35"/>
      <c r="G817" s="35"/>
      <c r="H817" s="35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</row>
    <row r="818" spans="1:26">
      <c r="A818" s="35"/>
      <c r="B818" s="47"/>
      <c r="C818" s="35"/>
      <c r="D818" s="35"/>
      <c r="E818" s="35"/>
      <c r="F818" s="35"/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</row>
    <row r="819" spans="1:26">
      <c r="A819" s="35"/>
      <c r="B819" s="47"/>
      <c r="C819" s="35"/>
      <c r="D819" s="35"/>
      <c r="E819" s="35"/>
      <c r="F819" s="35"/>
      <c r="G819" s="35"/>
      <c r="H819" s="35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</row>
    <row r="820" spans="1:26">
      <c r="A820" s="35"/>
      <c r="B820" s="47"/>
      <c r="C820" s="35"/>
      <c r="D820" s="35"/>
      <c r="E820" s="35"/>
      <c r="F820" s="35"/>
      <c r="G820" s="35"/>
      <c r="H820" s="35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</row>
    <row r="821" spans="1:26">
      <c r="A821" s="35"/>
      <c r="B821" s="47"/>
      <c r="C821" s="35"/>
      <c r="D821" s="35"/>
      <c r="E821" s="35"/>
      <c r="F821" s="35"/>
      <c r="G821" s="35"/>
      <c r="H821" s="35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</row>
    <row r="822" spans="1:26">
      <c r="A822" s="35"/>
      <c r="B822" s="47"/>
      <c r="C822" s="35"/>
      <c r="D822" s="35"/>
      <c r="E822" s="35"/>
      <c r="F822" s="35"/>
      <c r="G822" s="35"/>
      <c r="H822" s="35"/>
      <c r="I822" s="35"/>
      <c r="J822" s="35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</row>
    <row r="823" spans="1:26">
      <c r="A823" s="35"/>
      <c r="B823" s="47"/>
      <c r="C823" s="35"/>
      <c r="D823" s="35"/>
      <c r="E823" s="35"/>
      <c r="F823" s="35"/>
      <c r="G823" s="35"/>
      <c r="H823" s="35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</row>
    <row r="824" spans="1:26">
      <c r="A824" s="35"/>
      <c r="B824" s="47"/>
      <c r="C824" s="35"/>
      <c r="D824" s="35"/>
      <c r="E824" s="35"/>
      <c r="F824" s="35"/>
      <c r="G824" s="35"/>
      <c r="H824" s="35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</row>
    <row r="825" spans="1:26">
      <c r="A825" s="35"/>
      <c r="B825" s="47"/>
      <c r="C825" s="35"/>
      <c r="D825" s="35"/>
      <c r="E825" s="35"/>
      <c r="F825" s="35"/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</row>
    <row r="826" spans="1:26">
      <c r="A826" s="35"/>
      <c r="B826" s="47"/>
      <c r="C826" s="35"/>
      <c r="D826" s="35"/>
      <c r="E826" s="35"/>
      <c r="F826" s="35"/>
      <c r="G826" s="35"/>
      <c r="H826" s="35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</row>
    <row r="827" spans="1:26">
      <c r="A827" s="35"/>
      <c r="B827" s="47"/>
      <c r="C827" s="35"/>
      <c r="D827" s="35"/>
      <c r="E827" s="35"/>
      <c r="F827" s="35"/>
      <c r="G827" s="35"/>
      <c r="H827" s="35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</row>
    <row r="828" spans="1:26">
      <c r="A828" s="35"/>
      <c r="B828" s="47"/>
      <c r="C828" s="35"/>
      <c r="D828" s="35"/>
      <c r="E828" s="35"/>
      <c r="F828" s="35"/>
      <c r="G828" s="35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</row>
    <row r="829" spans="1:26">
      <c r="A829" s="35"/>
      <c r="B829" s="47"/>
      <c r="C829" s="35"/>
      <c r="D829" s="35"/>
      <c r="E829" s="35"/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</row>
    <row r="830" spans="1:26">
      <c r="A830" s="35"/>
      <c r="B830" s="47"/>
      <c r="C830" s="35"/>
      <c r="D830" s="35"/>
      <c r="E830" s="35"/>
      <c r="F830" s="35"/>
      <c r="G830" s="35"/>
      <c r="H830" s="35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</row>
    <row r="831" spans="1:26">
      <c r="A831" s="35"/>
      <c r="B831" s="47"/>
      <c r="C831" s="35"/>
      <c r="D831" s="35"/>
      <c r="E831" s="35"/>
      <c r="F831" s="35"/>
      <c r="G831" s="35"/>
      <c r="H831" s="35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</row>
    <row r="832" spans="1:26">
      <c r="A832" s="35"/>
      <c r="B832" s="47"/>
      <c r="C832" s="35"/>
      <c r="D832" s="35"/>
      <c r="E832" s="35"/>
      <c r="F832" s="35"/>
      <c r="G832" s="35"/>
      <c r="H832" s="35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</row>
    <row r="833" spans="1:26">
      <c r="A833" s="35"/>
      <c r="B833" s="47"/>
      <c r="C833" s="35"/>
      <c r="D833" s="35"/>
      <c r="E833" s="35"/>
      <c r="F833" s="35"/>
      <c r="G833" s="35"/>
      <c r="H833" s="35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</row>
    <row r="834" spans="1:26">
      <c r="A834" s="35"/>
      <c r="B834" s="47"/>
      <c r="C834" s="35"/>
      <c r="D834" s="35"/>
      <c r="E834" s="35"/>
      <c r="F834" s="35"/>
      <c r="G834" s="35"/>
      <c r="H834" s="35"/>
      <c r="I834" s="35"/>
      <c r="J834" s="35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</row>
    <row r="835" spans="1:26">
      <c r="A835" s="35"/>
      <c r="B835" s="47"/>
      <c r="C835" s="35"/>
      <c r="D835" s="35"/>
      <c r="E835" s="35"/>
      <c r="F835" s="35"/>
      <c r="G835" s="35"/>
      <c r="H835" s="35"/>
      <c r="I835" s="35"/>
      <c r="J835" s="35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</row>
    <row r="836" spans="1:26">
      <c r="A836" s="35"/>
      <c r="B836" s="47"/>
      <c r="C836" s="35"/>
      <c r="D836" s="35"/>
      <c r="E836" s="35"/>
      <c r="F836" s="35"/>
      <c r="G836" s="35"/>
      <c r="H836" s="35"/>
      <c r="I836" s="35"/>
      <c r="J836" s="35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</row>
    <row r="837" spans="1:26">
      <c r="A837" s="35"/>
      <c r="B837" s="47"/>
      <c r="C837" s="35"/>
      <c r="D837" s="35"/>
      <c r="E837" s="35"/>
      <c r="F837" s="35"/>
      <c r="G837" s="35"/>
      <c r="H837" s="35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</row>
    <row r="838" spans="1:26">
      <c r="A838" s="35"/>
      <c r="B838" s="47"/>
      <c r="C838" s="35"/>
      <c r="D838" s="35"/>
      <c r="E838" s="35"/>
      <c r="F838" s="35"/>
      <c r="G838" s="35"/>
      <c r="H838" s="35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</row>
    <row r="839" spans="1:26">
      <c r="A839" s="35"/>
      <c r="B839" s="47"/>
      <c r="C839" s="35"/>
      <c r="D839" s="35"/>
      <c r="E839" s="35"/>
      <c r="F839" s="35"/>
      <c r="G839" s="35"/>
      <c r="H839" s="3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</row>
    <row r="840" spans="1:26">
      <c r="A840" s="35"/>
      <c r="B840" s="47"/>
      <c r="C840" s="35"/>
      <c r="D840" s="35"/>
      <c r="E840" s="35"/>
      <c r="F840" s="35"/>
      <c r="G840" s="35"/>
      <c r="H840" s="35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</row>
    <row r="841" spans="1:26">
      <c r="A841" s="35"/>
      <c r="B841" s="47"/>
      <c r="C841" s="35"/>
      <c r="D841" s="35"/>
      <c r="E841" s="35"/>
      <c r="F841" s="35"/>
      <c r="G841" s="35"/>
      <c r="H841" s="35"/>
      <c r="I841" s="35"/>
      <c r="J841" s="35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</row>
    <row r="842" spans="1:26">
      <c r="A842" s="35"/>
      <c r="B842" s="47"/>
      <c r="C842" s="35"/>
      <c r="D842" s="35"/>
      <c r="E842" s="35"/>
      <c r="F842" s="35"/>
      <c r="G842" s="35"/>
      <c r="H842" s="35"/>
      <c r="I842" s="35"/>
      <c r="J842" s="35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</row>
    <row r="843" spans="1:26">
      <c r="A843" s="35"/>
      <c r="B843" s="47"/>
      <c r="C843" s="35"/>
      <c r="D843" s="35"/>
      <c r="E843" s="35"/>
      <c r="F843" s="35"/>
      <c r="G843" s="35"/>
      <c r="H843" s="35"/>
      <c r="I843" s="35"/>
      <c r="J843" s="35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</row>
    <row r="844" spans="1:26">
      <c r="A844" s="35"/>
      <c r="B844" s="47"/>
      <c r="C844" s="35"/>
      <c r="D844" s="35"/>
      <c r="E844" s="35"/>
      <c r="F844" s="35"/>
      <c r="G844" s="35"/>
      <c r="H844" s="35"/>
      <c r="I844" s="35"/>
      <c r="J844" s="35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</row>
    <row r="845" spans="1:26">
      <c r="A845" s="35"/>
      <c r="B845" s="47"/>
      <c r="C845" s="35"/>
      <c r="D845" s="35"/>
      <c r="E845" s="35"/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</row>
    <row r="846" spans="1:26">
      <c r="A846" s="35"/>
      <c r="B846" s="47"/>
      <c r="C846" s="35"/>
      <c r="D846" s="35"/>
      <c r="E846" s="35"/>
      <c r="F846" s="35"/>
      <c r="G846" s="35"/>
      <c r="H846" s="35"/>
      <c r="I846" s="35"/>
      <c r="J846" s="35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</row>
    <row r="847" spans="1:26">
      <c r="A847" s="35"/>
      <c r="B847" s="47"/>
      <c r="C847" s="35"/>
      <c r="D847" s="35"/>
      <c r="E847" s="35"/>
      <c r="F847" s="35"/>
      <c r="G847" s="35"/>
      <c r="H847" s="35"/>
      <c r="I847" s="35"/>
      <c r="J847" s="35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</row>
    <row r="848" spans="1:26">
      <c r="A848" s="35"/>
      <c r="B848" s="47"/>
      <c r="C848" s="35"/>
      <c r="D848" s="35"/>
      <c r="E848" s="35"/>
      <c r="F848" s="35"/>
      <c r="G848" s="35"/>
      <c r="H848" s="35"/>
      <c r="I848" s="35"/>
      <c r="J848" s="35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</row>
    <row r="849" spans="1:26">
      <c r="A849" s="35"/>
      <c r="B849" s="47"/>
      <c r="C849" s="35"/>
      <c r="D849" s="35"/>
      <c r="E849" s="35"/>
      <c r="F849" s="35"/>
      <c r="G849" s="35"/>
      <c r="H849" s="35"/>
      <c r="I849" s="35"/>
      <c r="J849" s="35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</row>
    <row r="850" spans="1:26">
      <c r="A850" s="35"/>
      <c r="B850" s="47"/>
      <c r="C850" s="35"/>
      <c r="D850" s="35"/>
      <c r="E850" s="35"/>
      <c r="F850" s="35"/>
      <c r="G850" s="35"/>
      <c r="H850" s="35"/>
      <c r="I850" s="35"/>
      <c r="J850" s="35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</row>
    <row r="851" spans="1:26">
      <c r="A851" s="35"/>
      <c r="B851" s="47"/>
      <c r="C851" s="35"/>
      <c r="D851" s="35"/>
      <c r="E851" s="35"/>
      <c r="F851" s="35"/>
      <c r="G851" s="35"/>
      <c r="H851" s="35"/>
      <c r="I851" s="35"/>
      <c r="J851" s="35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</row>
    <row r="852" spans="1:26">
      <c r="A852" s="35"/>
      <c r="B852" s="47"/>
      <c r="C852" s="35"/>
      <c r="D852" s="35"/>
      <c r="E852" s="35"/>
      <c r="F852" s="35"/>
      <c r="G852" s="35"/>
      <c r="H852" s="35"/>
      <c r="I852" s="35"/>
      <c r="J852" s="35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</row>
    <row r="853" spans="1:26">
      <c r="A853" s="35"/>
      <c r="B853" s="47"/>
      <c r="C853" s="35"/>
      <c r="D853" s="35"/>
      <c r="E853" s="35"/>
      <c r="F853" s="35"/>
      <c r="G853" s="35"/>
      <c r="H853" s="35"/>
      <c r="I853" s="35"/>
      <c r="J853" s="35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</row>
    <row r="854" spans="1:26">
      <c r="A854" s="35"/>
      <c r="B854" s="47"/>
      <c r="C854" s="35"/>
      <c r="D854" s="35"/>
      <c r="E854" s="35"/>
      <c r="F854" s="35"/>
      <c r="G854" s="35"/>
      <c r="H854" s="35"/>
      <c r="I854" s="35"/>
      <c r="J854" s="35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</row>
    <row r="855" spans="1:26">
      <c r="A855" s="35"/>
      <c r="B855" s="47"/>
      <c r="C855" s="35"/>
      <c r="D855" s="35"/>
      <c r="E855" s="35"/>
      <c r="F855" s="35"/>
      <c r="G855" s="35"/>
      <c r="H855" s="35"/>
      <c r="I855" s="35"/>
      <c r="J855" s="35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</row>
    <row r="856" spans="1:26">
      <c r="A856" s="35"/>
      <c r="B856" s="47"/>
      <c r="C856" s="35"/>
      <c r="D856" s="35"/>
      <c r="E856" s="35"/>
      <c r="F856" s="35"/>
      <c r="G856" s="35"/>
      <c r="H856" s="35"/>
      <c r="I856" s="35"/>
      <c r="J856" s="35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</row>
    <row r="857" spans="1:26">
      <c r="A857" s="35"/>
      <c r="B857" s="47"/>
      <c r="C857" s="35"/>
      <c r="D857" s="35"/>
      <c r="E857" s="35"/>
      <c r="F857" s="35"/>
      <c r="G857" s="35"/>
      <c r="H857" s="35"/>
      <c r="I857" s="35"/>
      <c r="J857" s="35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</row>
    <row r="858" spans="1:26">
      <c r="A858" s="35"/>
      <c r="B858" s="47"/>
      <c r="C858" s="35"/>
      <c r="D858" s="35"/>
      <c r="E858" s="35"/>
      <c r="F858" s="35"/>
      <c r="G858" s="35"/>
      <c r="H858" s="35"/>
      <c r="I858" s="35"/>
      <c r="J858" s="35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</row>
    <row r="859" spans="1:26">
      <c r="A859" s="35"/>
      <c r="B859" s="47"/>
      <c r="C859" s="35"/>
      <c r="D859" s="35"/>
      <c r="E859" s="35"/>
      <c r="F859" s="35"/>
      <c r="G859" s="35"/>
      <c r="H859" s="35"/>
      <c r="I859" s="35"/>
      <c r="J859" s="35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</row>
    <row r="860" spans="1:26">
      <c r="A860" s="35"/>
      <c r="B860" s="47"/>
      <c r="C860" s="35"/>
      <c r="D860" s="35"/>
      <c r="E860" s="35"/>
      <c r="F860" s="35"/>
      <c r="G860" s="35"/>
      <c r="H860" s="35"/>
      <c r="I860" s="35"/>
      <c r="J860" s="35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</row>
    <row r="861" spans="1:26">
      <c r="A861" s="35"/>
      <c r="B861" s="47"/>
      <c r="C861" s="35"/>
      <c r="D861" s="35"/>
      <c r="E861" s="35"/>
      <c r="F861" s="35"/>
      <c r="G861" s="35"/>
      <c r="H861" s="35"/>
      <c r="I861" s="35"/>
      <c r="J861" s="35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</row>
    <row r="862" spans="1:26">
      <c r="A862" s="35"/>
      <c r="B862" s="47"/>
      <c r="C862" s="35"/>
      <c r="D862" s="35"/>
      <c r="E862" s="35"/>
      <c r="F862" s="35"/>
      <c r="G862" s="35"/>
      <c r="H862" s="35"/>
      <c r="I862" s="35"/>
      <c r="J862" s="35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</row>
    <row r="863" spans="1:26">
      <c r="A863" s="35"/>
      <c r="B863" s="47"/>
      <c r="C863" s="35"/>
      <c r="D863" s="35"/>
      <c r="E863" s="35"/>
      <c r="F863" s="35"/>
      <c r="G863" s="35"/>
      <c r="H863" s="35"/>
      <c r="I863" s="35"/>
      <c r="J863" s="35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</row>
    <row r="864" spans="1:26">
      <c r="A864" s="35"/>
      <c r="B864" s="47"/>
      <c r="C864" s="35"/>
      <c r="D864" s="35"/>
      <c r="E864" s="35"/>
      <c r="F864" s="35"/>
      <c r="G864" s="35"/>
      <c r="H864" s="35"/>
      <c r="I864" s="35"/>
      <c r="J864" s="35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</row>
    <row r="865" spans="1:26">
      <c r="A865" s="35"/>
      <c r="B865" s="47"/>
      <c r="C865" s="35"/>
      <c r="D865" s="35"/>
      <c r="E865" s="35"/>
      <c r="F865" s="35"/>
      <c r="G865" s="35"/>
      <c r="H865" s="35"/>
      <c r="I865" s="35"/>
      <c r="J865" s="35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</row>
    <row r="866" spans="1:26">
      <c r="A866" s="35"/>
      <c r="B866" s="47"/>
      <c r="C866" s="35"/>
      <c r="D866" s="35"/>
      <c r="E866" s="35"/>
      <c r="F866" s="35"/>
      <c r="G866" s="35"/>
      <c r="H866" s="35"/>
      <c r="I866" s="35"/>
      <c r="J866" s="35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</row>
    <row r="867" spans="1:26">
      <c r="A867" s="35"/>
      <c r="B867" s="47"/>
      <c r="C867" s="35"/>
      <c r="D867" s="35"/>
      <c r="E867" s="35"/>
      <c r="F867" s="35"/>
      <c r="G867" s="35"/>
      <c r="H867" s="35"/>
      <c r="I867" s="35"/>
      <c r="J867" s="35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</row>
    <row r="868" spans="1:26">
      <c r="A868" s="35"/>
      <c r="B868" s="47"/>
      <c r="C868" s="35"/>
      <c r="D868" s="35"/>
      <c r="E868" s="35"/>
      <c r="F868" s="35"/>
      <c r="G868" s="35"/>
      <c r="H868" s="35"/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</row>
    <row r="869" spans="1:26">
      <c r="A869" s="35"/>
      <c r="B869" s="47"/>
      <c r="C869" s="35"/>
      <c r="D869" s="35"/>
      <c r="E869" s="35"/>
      <c r="F869" s="35"/>
      <c r="G869" s="35"/>
      <c r="H869" s="35"/>
      <c r="I869" s="35"/>
      <c r="J869" s="35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</row>
    <row r="870" spans="1:26">
      <c r="A870" s="35"/>
      <c r="B870" s="47"/>
      <c r="C870" s="35"/>
      <c r="D870" s="35"/>
      <c r="E870" s="35"/>
      <c r="F870" s="35"/>
      <c r="G870" s="35"/>
      <c r="H870" s="35"/>
      <c r="I870" s="35"/>
      <c r="J870" s="35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</row>
    <row r="871" spans="1:26">
      <c r="A871" s="35"/>
      <c r="B871" s="47"/>
      <c r="C871" s="35"/>
      <c r="D871" s="35"/>
      <c r="E871" s="35"/>
      <c r="F871" s="35"/>
      <c r="G871" s="35"/>
      <c r="H871" s="35"/>
      <c r="I871" s="35"/>
      <c r="J871" s="35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</row>
    <row r="872" spans="1:26">
      <c r="A872" s="35"/>
      <c r="B872" s="47"/>
      <c r="C872" s="35"/>
      <c r="D872" s="35"/>
      <c r="E872" s="35"/>
      <c r="F872" s="35"/>
      <c r="G872" s="35"/>
      <c r="H872" s="35"/>
      <c r="I872" s="35"/>
      <c r="J872" s="35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</row>
    <row r="873" spans="1:26">
      <c r="A873" s="35"/>
      <c r="B873" s="47"/>
      <c r="C873" s="35"/>
      <c r="D873" s="35"/>
      <c r="E873" s="35"/>
      <c r="F873" s="35"/>
      <c r="G873" s="35"/>
      <c r="H873" s="35"/>
      <c r="I873" s="35"/>
      <c r="J873" s="35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</row>
    <row r="874" spans="1:26">
      <c r="A874" s="35"/>
      <c r="B874" s="47"/>
      <c r="C874" s="35"/>
      <c r="D874" s="35"/>
      <c r="E874" s="35"/>
      <c r="F874" s="35"/>
      <c r="G874" s="35"/>
      <c r="H874" s="35"/>
      <c r="I874" s="35"/>
      <c r="J874" s="35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</row>
    <row r="875" spans="1:26">
      <c r="A875" s="35"/>
      <c r="B875" s="47"/>
      <c r="C875" s="35"/>
      <c r="D875" s="35"/>
      <c r="E875" s="35"/>
      <c r="F875" s="35"/>
      <c r="G875" s="35"/>
      <c r="H875" s="35"/>
      <c r="I875" s="35"/>
      <c r="J875" s="35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</row>
    <row r="876" spans="1:26">
      <c r="A876" s="35"/>
      <c r="B876" s="47"/>
      <c r="C876" s="35"/>
      <c r="D876" s="35"/>
      <c r="E876" s="35"/>
      <c r="F876" s="35"/>
      <c r="G876" s="35"/>
      <c r="H876" s="35"/>
      <c r="I876" s="35"/>
      <c r="J876" s="35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</row>
    <row r="877" spans="1:26">
      <c r="A877" s="35"/>
      <c r="B877" s="47"/>
      <c r="C877" s="35"/>
      <c r="D877" s="35"/>
      <c r="E877" s="35"/>
      <c r="F877" s="35"/>
      <c r="G877" s="35"/>
      <c r="H877" s="35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</row>
    <row r="878" spans="1:26">
      <c r="A878" s="35"/>
      <c r="B878" s="47"/>
      <c r="C878" s="35"/>
      <c r="D878" s="35"/>
      <c r="E878" s="35"/>
      <c r="F878" s="35"/>
      <c r="G878" s="35"/>
      <c r="H878" s="35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</row>
    <row r="879" spans="1:26">
      <c r="A879" s="35"/>
      <c r="B879" s="47"/>
      <c r="C879" s="35"/>
      <c r="D879" s="35"/>
      <c r="E879" s="35"/>
      <c r="F879" s="35"/>
      <c r="G879" s="35"/>
      <c r="H879" s="35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</row>
    <row r="880" spans="1:26">
      <c r="A880" s="35"/>
      <c r="B880" s="47"/>
      <c r="C880" s="35"/>
      <c r="D880" s="35"/>
      <c r="E880" s="35"/>
      <c r="F880" s="35"/>
      <c r="G880" s="35"/>
      <c r="H880" s="35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</row>
    <row r="881" spans="1:26">
      <c r="A881" s="35"/>
      <c r="B881" s="47"/>
      <c r="C881" s="35"/>
      <c r="D881" s="35"/>
      <c r="E881" s="35"/>
      <c r="F881" s="35"/>
      <c r="G881" s="35"/>
      <c r="H881" s="35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</row>
    <row r="882" spans="1:26">
      <c r="A882" s="35"/>
      <c r="B882" s="47"/>
      <c r="C882" s="35"/>
      <c r="D882" s="35"/>
      <c r="E882" s="35"/>
      <c r="F882" s="35"/>
      <c r="G882" s="35"/>
      <c r="H882" s="35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</row>
    <row r="883" spans="1:26">
      <c r="A883" s="35"/>
      <c r="B883" s="47"/>
      <c r="C883" s="35"/>
      <c r="D883" s="35"/>
      <c r="E883" s="35"/>
      <c r="F883" s="35"/>
      <c r="G883" s="35"/>
      <c r="H883" s="35"/>
      <c r="I883" s="35"/>
      <c r="J883" s="35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</row>
    <row r="884" spans="1:26">
      <c r="A884" s="35"/>
      <c r="B884" s="47"/>
      <c r="C884" s="35"/>
      <c r="D884" s="35"/>
      <c r="E884" s="35"/>
      <c r="F884" s="35"/>
      <c r="G884" s="35"/>
      <c r="H884" s="35"/>
      <c r="I884" s="35"/>
      <c r="J884" s="35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</row>
    <row r="885" spans="1:26">
      <c r="A885" s="35"/>
      <c r="B885" s="47"/>
      <c r="C885" s="35"/>
      <c r="D885" s="35"/>
      <c r="E885" s="35"/>
      <c r="F885" s="35"/>
      <c r="G885" s="35"/>
      <c r="H885" s="35"/>
      <c r="I885" s="35"/>
      <c r="J885" s="35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</row>
    <row r="886" spans="1:26">
      <c r="A886" s="35"/>
      <c r="B886" s="47"/>
      <c r="C886" s="35"/>
      <c r="D886" s="35"/>
      <c r="E886" s="35"/>
      <c r="F886" s="35"/>
      <c r="G886" s="35"/>
      <c r="H886" s="35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</row>
    <row r="887" spans="1:26">
      <c r="A887" s="35"/>
      <c r="B887" s="47"/>
      <c r="C887" s="35"/>
      <c r="D887" s="35"/>
      <c r="E887" s="35"/>
      <c r="F887" s="35"/>
      <c r="G887" s="35"/>
      <c r="H887" s="35"/>
      <c r="I887" s="35"/>
      <c r="J887" s="35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</row>
    <row r="888" spans="1:26">
      <c r="A888" s="35"/>
      <c r="B888" s="47"/>
      <c r="C888" s="35"/>
      <c r="D888" s="35"/>
      <c r="E888" s="35"/>
      <c r="F888" s="35"/>
      <c r="G888" s="35"/>
      <c r="H888" s="35"/>
      <c r="I888" s="35"/>
      <c r="J888" s="35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</row>
    <row r="889" spans="1:26">
      <c r="A889" s="35"/>
      <c r="B889" s="47"/>
      <c r="C889" s="35"/>
      <c r="D889" s="35"/>
      <c r="E889" s="35"/>
      <c r="F889" s="35"/>
      <c r="G889" s="35"/>
      <c r="H889" s="35"/>
      <c r="I889" s="35"/>
      <c r="J889" s="35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</row>
    <row r="890" spans="1:26">
      <c r="A890" s="35"/>
      <c r="B890" s="47"/>
      <c r="C890" s="35"/>
      <c r="D890" s="35"/>
      <c r="E890" s="35"/>
      <c r="F890" s="35"/>
      <c r="G890" s="35"/>
      <c r="H890" s="35"/>
      <c r="I890" s="35"/>
      <c r="J890" s="35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</row>
    <row r="891" spans="1:26">
      <c r="A891" s="35"/>
      <c r="B891" s="47"/>
      <c r="C891" s="35"/>
      <c r="D891" s="35"/>
      <c r="E891" s="35"/>
      <c r="F891" s="35"/>
      <c r="G891" s="35"/>
      <c r="H891" s="35"/>
      <c r="I891" s="35"/>
      <c r="J891" s="35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</row>
    <row r="892" spans="1:26">
      <c r="A892" s="35"/>
      <c r="B892" s="47"/>
      <c r="C892" s="35"/>
      <c r="D892" s="35"/>
      <c r="E892" s="35"/>
      <c r="F892" s="35"/>
      <c r="G892" s="35"/>
      <c r="H892" s="35"/>
      <c r="I892" s="35"/>
      <c r="J892" s="35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</row>
    <row r="893" spans="1:26">
      <c r="A893" s="35"/>
      <c r="B893" s="47"/>
      <c r="C893" s="35"/>
      <c r="D893" s="35"/>
      <c r="E893" s="35"/>
      <c r="F893" s="35"/>
      <c r="G893" s="35"/>
      <c r="H893" s="35"/>
      <c r="I893" s="35"/>
      <c r="J893" s="35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</row>
    <row r="894" spans="1:26">
      <c r="A894" s="35"/>
      <c r="B894" s="47"/>
      <c r="C894" s="35"/>
      <c r="D894" s="35"/>
      <c r="E894" s="35"/>
      <c r="F894" s="35"/>
      <c r="G894" s="35"/>
      <c r="H894" s="35"/>
      <c r="I894" s="35"/>
      <c r="J894" s="35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</row>
    <row r="895" spans="1:26">
      <c r="A895" s="35"/>
      <c r="B895" s="47"/>
      <c r="C895" s="35"/>
      <c r="D895" s="35"/>
      <c r="E895" s="35"/>
      <c r="F895" s="35"/>
      <c r="G895" s="35"/>
      <c r="H895" s="35"/>
      <c r="I895" s="35"/>
      <c r="J895" s="35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</row>
    <row r="896" spans="1:26">
      <c r="A896" s="35"/>
      <c r="B896" s="47"/>
      <c r="C896" s="35"/>
      <c r="D896" s="35"/>
      <c r="E896" s="35"/>
      <c r="F896" s="35"/>
      <c r="G896" s="35"/>
      <c r="H896" s="35"/>
      <c r="I896" s="35"/>
      <c r="J896" s="35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</row>
    <row r="897" spans="1:26">
      <c r="A897" s="35"/>
      <c r="B897" s="47"/>
      <c r="C897" s="35"/>
      <c r="D897" s="35"/>
      <c r="E897" s="35"/>
      <c r="F897" s="35"/>
      <c r="G897" s="35"/>
      <c r="H897" s="35"/>
      <c r="I897" s="35"/>
      <c r="J897" s="35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</row>
    <row r="898" spans="1:26">
      <c r="A898" s="35"/>
      <c r="B898" s="47"/>
      <c r="C898" s="35"/>
      <c r="D898" s="35"/>
      <c r="E898" s="35"/>
      <c r="F898" s="35"/>
      <c r="G898" s="35"/>
      <c r="H898" s="35"/>
      <c r="I898" s="35"/>
      <c r="J898" s="35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</row>
    <row r="899" spans="1:26">
      <c r="A899" s="35"/>
      <c r="B899" s="47"/>
      <c r="C899" s="35"/>
      <c r="D899" s="35"/>
      <c r="E899" s="35"/>
      <c r="F899" s="35"/>
      <c r="G899" s="35"/>
      <c r="H899" s="35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</row>
    <row r="900" spans="1:26">
      <c r="A900" s="35"/>
      <c r="B900" s="47"/>
      <c r="C900" s="35"/>
      <c r="D900" s="35"/>
      <c r="E900" s="35"/>
      <c r="F900" s="35"/>
      <c r="G900" s="35"/>
      <c r="H900" s="35"/>
      <c r="I900" s="35"/>
      <c r="J900" s="35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</row>
    <row r="901" spans="1:26">
      <c r="A901" s="35"/>
      <c r="B901" s="47"/>
      <c r="C901" s="35"/>
      <c r="D901" s="35"/>
      <c r="E901" s="35"/>
      <c r="F901" s="35"/>
      <c r="G901" s="35"/>
      <c r="H901" s="35"/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</row>
    <row r="902" spans="1:26">
      <c r="A902" s="35"/>
      <c r="B902" s="47"/>
      <c r="C902" s="35"/>
      <c r="D902" s="35"/>
      <c r="E902" s="35"/>
      <c r="F902" s="35"/>
      <c r="G902" s="35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</row>
    <row r="903" spans="1:26">
      <c r="A903" s="35"/>
      <c r="B903" s="47"/>
      <c r="C903" s="35"/>
      <c r="D903" s="35"/>
      <c r="E903" s="35"/>
      <c r="F903" s="35"/>
      <c r="G903" s="35"/>
      <c r="H903" s="35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</row>
    <row r="904" spans="1:26">
      <c r="A904" s="35"/>
      <c r="B904" s="47"/>
      <c r="C904" s="35"/>
      <c r="D904" s="35"/>
      <c r="E904" s="35"/>
      <c r="F904" s="35"/>
      <c r="G904" s="35"/>
      <c r="H904" s="35"/>
      <c r="I904" s="35"/>
      <c r="J904" s="35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</row>
    <row r="905" spans="1:26">
      <c r="A905" s="35"/>
      <c r="B905" s="47"/>
      <c r="C905" s="35"/>
      <c r="D905" s="35"/>
      <c r="E905" s="35"/>
      <c r="F905" s="35"/>
      <c r="G905" s="35"/>
      <c r="H905" s="35"/>
      <c r="I905" s="35"/>
      <c r="J905" s="35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</row>
    <row r="906" spans="1:26">
      <c r="A906" s="35"/>
      <c r="B906" s="47"/>
      <c r="C906" s="35"/>
      <c r="D906" s="35"/>
      <c r="E906" s="35"/>
      <c r="F906" s="35"/>
      <c r="G906" s="35"/>
      <c r="H906" s="35"/>
      <c r="I906" s="35"/>
      <c r="J906" s="35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</row>
    <row r="907" spans="1:26">
      <c r="A907" s="35"/>
      <c r="B907" s="47"/>
      <c r="C907" s="35"/>
      <c r="D907" s="35"/>
      <c r="E907" s="35"/>
      <c r="F907" s="35"/>
      <c r="G907" s="35"/>
      <c r="H907" s="35"/>
      <c r="I907" s="35"/>
      <c r="J907" s="35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</row>
    <row r="908" spans="1:26">
      <c r="A908" s="35"/>
      <c r="B908" s="47"/>
      <c r="C908" s="35"/>
      <c r="D908" s="35"/>
      <c r="E908" s="35"/>
      <c r="F908" s="35"/>
      <c r="G908" s="35"/>
      <c r="H908" s="35"/>
      <c r="I908" s="35"/>
      <c r="J908" s="35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</row>
    <row r="909" spans="1:26">
      <c r="A909" s="35"/>
      <c r="B909" s="47"/>
      <c r="C909" s="35"/>
      <c r="D909" s="35"/>
      <c r="E909" s="35"/>
      <c r="F909" s="35"/>
      <c r="G909" s="35"/>
      <c r="H909" s="35"/>
      <c r="I909" s="35"/>
      <c r="J909" s="35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</row>
    <row r="910" spans="1:26">
      <c r="A910" s="35"/>
      <c r="B910" s="47"/>
      <c r="C910" s="35"/>
      <c r="D910" s="35"/>
      <c r="E910" s="35"/>
      <c r="F910" s="35"/>
      <c r="G910" s="35"/>
      <c r="H910" s="35"/>
      <c r="I910" s="35"/>
      <c r="J910" s="35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</row>
    <row r="911" spans="1:26">
      <c r="A911" s="35"/>
      <c r="B911" s="47"/>
      <c r="C911" s="35"/>
      <c r="D911" s="35"/>
      <c r="E911" s="35"/>
      <c r="F911" s="35"/>
      <c r="G911" s="35"/>
      <c r="H911" s="35"/>
      <c r="I911" s="35"/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</row>
    <row r="912" spans="1:26">
      <c r="A912" s="35"/>
      <c r="B912" s="47"/>
      <c r="C912" s="35"/>
      <c r="D912" s="35"/>
      <c r="E912" s="35"/>
      <c r="F912" s="35"/>
      <c r="G912" s="35"/>
      <c r="H912" s="35"/>
      <c r="I912" s="35"/>
      <c r="J912" s="35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</row>
    <row r="913" spans="1:26">
      <c r="A913" s="35"/>
      <c r="B913" s="47"/>
      <c r="C913" s="35"/>
      <c r="D913" s="35"/>
      <c r="E913" s="35"/>
      <c r="F913" s="35"/>
      <c r="G913" s="35"/>
      <c r="H913" s="35"/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</row>
    <row r="914" spans="1:26">
      <c r="A914" s="35"/>
      <c r="B914" s="47"/>
      <c r="C914" s="35"/>
      <c r="D914" s="35"/>
      <c r="E914" s="35"/>
      <c r="F914" s="35"/>
      <c r="G914" s="35"/>
      <c r="H914" s="35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</row>
    <row r="915" spans="1:26">
      <c r="A915" s="35"/>
      <c r="B915" s="47"/>
      <c r="C915" s="35"/>
      <c r="D915" s="35"/>
      <c r="E915" s="35"/>
      <c r="F915" s="35"/>
      <c r="G915" s="35"/>
      <c r="H915" s="35"/>
      <c r="I915" s="35"/>
      <c r="J915" s="35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</row>
    <row r="916" spans="1:26">
      <c r="A916" s="35"/>
      <c r="B916" s="47"/>
      <c r="C916" s="35"/>
      <c r="D916" s="35"/>
      <c r="E916" s="35"/>
      <c r="F916" s="35"/>
      <c r="G916" s="35"/>
      <c r="H916" s="35"/>
      <c r="I916" s="35"/>
      <c r="J916" s="35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</row>
    <row r="917" spans="1:26">
      <c r="A917" s="35"/>
      <c r="B917" s="47"/>
      <c r="C917" s="35"/>
      <c r="D917" s="35"/>
      <c r="E917" s="35"/>
      <c r="F917" s="35"/>
      <c r="G917" s="35"/>
      <c r="H917" s="35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</row>
    <row r="918" spans="1:26">
      <c r="A918" s="35"/>
      <c r="B918" s="47"/>
      <c r="C918" s="35"/>
      <c r="D918" s="35"/>
      <c r="E918" s="35"/>
      <c r="F918" s="35"/>
      <c r="G918" s="35"/>
      <c r="H918" s="35"/>
      <c r="I918" s="35"/>
      <c r="J918" s="35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</row>
    <row r="919" spans="1:26">
      <c r="A919" s="35"/>
      <c r="B919" s="47"/>
      <c r="C919" s="35"/>
      <c r="D919" s="35"/>
      <c r="E919" s="35"/>
      <c r="F919" s="35"/>
      <c r="G919" s="35"/>
      <c r="H919" s="35"/>
      <c r="I919" s="35"/>
      <c r="J919" s="35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</row>
    <row r="920" spans="1:26">
      <c r="A920" s="35"/>
      <c r="B920" s="47"/>
      <c r="C920" s="35"/>
      <c r="D920" s="35"/>
      <c r="E920" s="35"/>
      <c r="F920" s="35"/>
      <c r="G920" s="35"/>
      <c r="H920" s="35"/>
      <c r="I920" s="35"/>
      <c r="J920" s="35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</row>
    <row r="921" spans="1:26">
      <c r="A921" s="35"/>
      <c r="B921" s="47"/>
      <c r="C921" s="35"/>
      <c r="D921" s="35"/>
      <c r="E921" s="35"/>
      <c r="F921" s="35"/>
      <c r="G921" s="35"/>
      <c r="H921" s="35"/>
      <c r="I921" s="35"/>
      <c r="J921" s="35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</row>
    <row r="922" spans="1:26">
      <c r="A922" s="35"/>
      <c r="B922" s="47"/>
      <c r="C922" s="35"/>
      <c r="D922" s="35"/>
      <c r="E922" s="35"/>
      <c r="F922" s="35"/>
      <c r="G922" s="35"/>
      <c r="H922" s="35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</row>
    <row r="923" spans="1:26">
      <c r="A923" s="35"/>
      <c r="B923" s="47"/>
      <c r="C923" s="35"/>
      <c r="D923" s="35"/>
      <c r="E923" s="35"/>
      <c r="F923" s="35"/>
      <c r="G923" s="35"/>
      <c r="H923" s="35"/>
      <c r="I923" s="35"/>
      <c r="J923" s="35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</row>
    <row r="924" spans="1:26">
      <c r="A924" s="35"/>
      <c r="B924" s="47"/>
      <c r="C924" s="35"/>
      <c r="D924" s="35"/>
      <c r="E924" s="35"/>
      <c r="F924" s="35"/>
      <c r="G924" s="35"/>
      <c r="H924" s="35"/>
      <c r="I924" s="35"/>
      <c r="J924" s="35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</row>
    <row r="925" spans="1:26">
      <c r="A925" s="35"/>
      <c r="B925" s="47"/>
      <c r="C925" s="35"/>
      <c r="D925" s="35"/>
      <c r="E925" s="35"/>
      <c r="F925" s="35"/>
      <c r="G925" s="35"/>
      <c r="H925" s="35"/>
      <c r="I925" s="35"/>
      <c r="J925" s="35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</row>
    <row r="926" spans="1:26">
      <c r="A926" s="35"/>
      <c r="B926" s="47"/>
      <c r="C926" s="35"/>
      <c r="D926" s="35"/>
      <c r="E926" s="35"/>
      <c r="F926" s="35"/>
      <c r="G926" s="35"/>
      <c r="H926" s="35"/>
      <c r="I926" s="35"/>
      <c r="J926" s="35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</row>
    <row r="927" spans="1:26">
      <c r="A927" s="35"/>
      <c r="B927" s="47"/>
      <c r="C927" s="35"/>
      <c r="D927" s="35"/>
      <c r="E927" s="35"/>
      <c r="F927" s="35"/>
      <c r="G927" s="35"/>
      <c r="H927" s="35"/>
      <c r="I927" s="35"/>
      <c r="J927" s="35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</row>
    <row r="928" spans="1:26">
      <c r="A928" s="35"/>
      <c r="B928" s="47"/>
      <c r="C928" s="35"/>
      <c r="D928" s="35"/>
      <c r="E928" s="35"/>
      <c r="F928" s="35"/>
      <c r="G928" s="35"/>
      <c r="H928" s="35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</row>
    <row r="929" spans="1:26">
      <c r="A929" s="35"/>
      <c r="B929" s="47"/>
      <c r="C929" s="35"/>
      <c r="D929" s="35"/>
      <c r="E929" s="35"/>
      <c r="F929" s="35"/>
      <c r="G929" s="35"/>
      <c r="H929" s="35"/>
      <c r="I929" s="35"/>
      <c r="J929" s="35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</row>
    <row r="930" spans="1:26">
      <c r="A930" s="35"/>
      <c r="B930" s="47"/>
      <c r="C930" s="35"/>
      <c r="D930" s="35"/>
      <c r="E930" s="35"/>
      <c r="F930" s="35"/>
      <c r="G930" s="35"/>
      <c r="H930" s="35"/>
      <c r="I930" s="35"/>
      <c r="J930" s="35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</row>
    <row r="931" spans="1:26">
      <c r="A931" s="35"/>
      <c r="B931" s="47"/>
      <c r="C931" s="35"/>
      <c r="D931" s="35"/>
      <c r="E931" s="35"/>
      <c r="F931" s="35"/>
      <c r="G931" s="35"/>
      <c r="H931" s="35"/>
      <c r="I931" s="35"/>
      <c r="J931" s="35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</row>
    <row r="932" spans="1:26">
      <c r="A932" s="35"/>
      <c r="B932" s="47"/>
      <c r="C932" s="35"/>
      <c r="D932" s="35"/>
      <c r="E932" s="35"/>
      <c r="F932" s="35"/>
      <c r="G932" s="35"/>
      <c r="H932" s="35"/>
      <c r="I932" s="35"/>
      <c r="J932" s="35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</row>
    <row r="933" spans="1:26">
      <c r="A933" s="35"/>
      <c r="B933" s="47"/>
      <c r="C933" s="35"/>
      <c r="D933" s="35"/>
      <c r="E933" s="35"/>
      <c r="F933" s="35"/>
      <c r="G933" s="35"/>
      <c r="H933" s="35"/>
      <c r="I933" s="35"/>
      <c r="J933" s="35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</row>
    <row r="934" spans="1:26">
      <c r="A934" s="35"/>
      <c r="B934" s="47"/>
      <c r="C934" s="35"/>
      <c r="D934" s="35"/>
      <c r="E934" s="35"/>
      <c r="F934" s="35"/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</row>
    <row r="935" spans="1:26">
      <c r="A935" s="35"/>
      <c r="B935" s="47"/>
      <c r="C935" s="35"/>
      <c r="D935" s="35"/>
      <c r="E935" s="35"/>
      <c r="F935" s="35"/>
      <c r="G935" s="35"/>
      <c r="H935" s="35"/>
      <c r="I935" s="35"/>
      <c r="J935" s="35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</row>
    <row r="936" spans="1:26">
      <c r="A936" s="35"/>
      <c r="B936" s="47"/>
      <c r="C936" s="35"/>
      <c r="D936" s="35"/>
      <c r="E936" s="35"/>
      <c r="F936" s="35"/>
      <c r="G936" s="35"/>
      <c r="H936" s="35"/>
      <c r="I936" s="35"/>
      <c r="J936" s="35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</row>
    <row r="937" spans="1:26">
      <c r="A937" s="35"/>
      <c r="B937" s="47"/>
      <c r="C937" s="35"/>
      <c r="D937" s="35"/>
      <c r="E937" s="35"/>
      <c r="F937" s="35"/>
      <c r="G937" s="35"/>
      <c r="H937" s="35"/>
      <c r="I937" s="35"/>
      <c r="J937" s="35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</row>
    <row r="938" spans="1:26">
      <c r="A938" s="35"/>
      <c r="B938" s="47"/>
      <c r="C938" s="35"/>
      <c r="D938" s="35"/>
      <c r="E938" s="35"/>
      <c r="F938" s="35"/>
      <c r="G938" s="35"/>
      <c r="H938" s="35"/>
      <c r="I938" s="35"/>
      <c r="J938" s="35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</row>
    <row r="939" spans="1:26">
      <c r="A939" s="35"/>
      <c r="B939" s="47"/>
      <c r="C939" s="35"/>
      <c r="D939" s="35"/>
      <c r="E939" s="35"/>
      <c r="F939" s="35"/>
      <c r="G939" s="35"/>
      <c r="H939" s="35"/>
      <c r="I939" s="35"/>
      <c r="J939" s="35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</row>
    <row r="940" spans="1:26">
      <c r="A940" s="35"/>
      <c r="B940" s="47"/>
      <c r="C940" s="35"/>
      <c r="D940" s="35"/>
      <c r="E940" s="35"/>
      <c r="F940" s="35"/>
      <c r="G940" s="35"/>
      <c r="H940" s="35"/>
      <c r="I940" s="35"/>
      <c r="J940" s="35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</row>
    <row r="941" spans="1:26">
      <c r="A941" s="35"/>
      <c r="B941" s="47"/>
      <c r="C941" s="35"/>
      <c r="D941" s="35"/>
      <c r="E941" s="35"/>
      <c r="F941" s="35"/>
      <c r="G941" s="35"/>
      <c r="H941" s="35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</row>
    <row r="942" spans="1:26">
      <c r="A942" s="35"/>
      <c r="B942" s="47"/>
      <c r="C942" s="35"/>
      <c r="D942" s="35"/>
      <c r="E942" s="35"/>
      <c r="F942" s="35"/>
      <c r="G942" s="35"/>
      <c r="H942" s="35"/>
      <c r="I942" s="35"/>
      <c r="J942" s="35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</row>
    <row r="943" spans="1:26">
      <c r="A943" s="35"/>
      <c r="B943" s="47"/>
      <c r="C943" s="35"/>
      <c r="D943" s="35"/>
      <c r="E943" s="35"/>
      <c r="F943" s="35"/>
      <c r="G943" s="35"/>
      <c r="H943" s="35"/>
      <c r="I943" s="35"/>
      <c r="J943" s="35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</row>
    <row r="944" spans="1:26">
      <c r="A944" s="35"/>
      <c r="B944" s="47"/>
      <c r="C944" s="35"/>
      <c r="D944" s="35"/>
      <c r="E944" s="35"/>
      <c r="F944" s="35"/>
      <c r="G944" s="35"/>
      <c r="H944" s="35"/>
      <c r="I944" s="35"/>
      <c r="J944" s="35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</row>
    <row r="945" spans="1:26">
      <c r="A945" s="35"/>
      <c r="B945" s="47"/>
      <c r="C945" s="35"/>
      <c r="D945" s="35"/>
      <c r="E945" s="35"/>
      <c r="F945" s="35"/>
      <c r="G945" s="35"/>
      <c r="H945" s="35"/>
      <c r="I945" s="35"/>
      <c r="J945" s="35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</row>
    <row r="946" spans="1:26">
      <c r="A946" s="35"/>
      <c r="B946" s="47"/>
      <c r="C946" s="35"/>
      <c r="D946" s="35"/>
      <c r="E946" s="35"/>
      <c r="F946" s="35"/>
      <c r="G946" s="35"/>
      <c r="H946" s="35"/>
      <c r="I946" s="35"/>
      <c r="J946" s="35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</row>
    <row r="947" spans="1:26">
      <c r="A947" s="35"/>
      <c r="B947" s="47"/>
      <c r="C947" s="35"/>
      <c r="D947" s="35"/>
      <c r="E947" s="35"/>
      <c r="F947" s="35"/>
      <c r="G947" s="35"/>
      <c r="H947" s="35"/>
      <c r="I947" s="35"/>
      <c r="J947" s="35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</row>
    <row r="948" spans="1:26">
      <c r="A948" s="35"/>
      <c r="B948" s="47"/>
      <c r="C948" s="35"/>
      <c r="D948" s="35"/>
      <c r="E948" s="35"/>
      <c r="F948" s="35"/>
      <c r="G948" s="35"/>
      <c r="H948" s="35"/>
      <c r="I948" s="35"/>
      <c r="J948" s="35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</row>
    <row r="949" spans="1:26">
      <c r="A949" s="35"/>
      <c r="B949" s="47"/>
      <c r="C949" s="35"/>
      <c r="D949" s="35"/>
      <c r="E949" s="35"/>
      <c r="F949" s="35"/>
      <c r="G949" s="35"/>
      <c r="H949" s="35"/>
      <c r="I949" s="35"/>
      <c r="J949" s="35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</row>
    <row r="950" spans="1:26">
      <c r="A950" s="35"/>
      <c r="B950" s="47"/>
      <c r="C950" s="35"/>
      <c r="D950" s="35"/>
      <c r="E950" s="35"/>
      <c r="F950" s="35"/>
      <c r="G950" s="35"/>
      <c r="H950" s="35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</row>
    <row r="951" spans="1:26">
      <c r="A951" s="35"/>
      <c r="B951" s="47"/>
      <c r="C951" s="35"/>
      <c r="D951" s="35"/>
      <c r="E951" s="35"/>
      <c r="F951" s="35"/>
      <c r="G951" s="35"/>
      <c r="H951" s="35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</row>
    <row r="952" spans="1:26">
      <c r="A952" s="35"/>
      <c r="B952" s="47"/>
      <c r="C952" s="35"/>
      <c r="D952" s="35"/>
      <c r="E952" s="35"/>
      <c r="F952" s="35"/>
      <c r="G952" s="35"/>
      <c r="H952" s="35"/>
      <c r="I952" s="35"/>
      <c r="J952" s="35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</row>
    <row r="953" spans="1:26">
      <c r="A953" s="35"/>
      <c r="B953" s="47"/>
      <c r="C953" s="35"/>
      <c r="D953" s="35"/>
      <c r="E953" s="35"/>
      <c r="F953" s="35"/>
      <c r="G953" s="35"/>
      <c r="H953" s="35"/>
      <c r="I953" s="35"/>
      <c r="J953" s="35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</row>
    <row r="954" spans="1:26">
      <c r="A954" s="35"/>
      <c r="B954" s="47"/>
      <c r="C954" s="35"/>
      <c r="D954" s="35"/>
      <c r="E954" s="35"/>
      <c r="F954" s="35"/>
      <c r="G954" s="35"/>
      <c r="H954" s="35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</row>
    <row r="955" spans="1:26">
      <c r="A955" s="35"/>
      <c r="B955" s="47"/>
      <c r="C955" s="35"/>
      <c r="D955" s="35"/>
      <c r="E955" s="35"/>
      <c r="F955" s="35"/>
      <c r="G955" s="35"/>
      <c r="H955" s="35"/>
      <c r="I955" s="35"/>
      <c r="J955" s="35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</row>
    <row r="956" spans="1:26">
      <c r="A956" s="35"/>
      <c r="B956" s="47"/>
      <c r="C956" s="35"/>
      <c r="D956" s="35"/>
      <c r="E956" s="35"/>
      <c r="F956" s="35"/>
      <c r="G956" s="35"/>
      <c r="H956" s="35"/>
      <c r="I956" s="35"/>
      <c r="J956" s="35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</row>
    <row r="957" spans="1:26">
      <c r="A957" s="35"/>
      <c r="B957" s="47"/>
      <c r="C957" s="35"/>
      <c r="D957" s="35"/>
      <c r="E957" s="35"/>
      <c r="F957" s="35"/>
      <c r="G957" s="35"/>
      <c r="H957" s="35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</row>
    <row r="958" spans="1:26">
      <c r="A958" s="35"/>
      <c r="B958" s="47"/>
      <c r="C958" s="35"/>
      <c r="D958" s="35"/>
      <c r="E958" s="35"/>
      <c r="F958" s="35"/>
      <c r="G958" s="35"/>
      <c r="H958" s="35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</row>
    <row r="959" spans="1:26">
      <c r="A959" s="35"/>
      <c r="B959" s="47"/>
      <c r="C959" s="35"/>
      <c r="D959" s="35"/>
      <c r="E959" s="35"/>
      <c r="F959" s="35"/>
      <c r="G959" s="35"/>
      <c r="H959" s="35"/>
      <c r="I959" s="35"/>
      <c r="J959" s="35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</row>
    <row r="960" spans="1:26">
      <c r="A960" s="35"/>
      <c r="B960" s="47"/>
      <c r="C960" s="35"/>
      <c r="D960" s="35"/>
      <c r="E960" s="35"/>
      <c r="F960" s="35"/>
      <c r="G960" s="35"/>
      <c r="H960" s="35"/>
      <c r="I960" s="35"/>
      <c r="J960" s="35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</row>
    <row r="961" spans="1:26">
      <c r="A961" s="35"/>
      <c r="B961" s="47"/>
      <c r="C961" s="35"/>
      <c r="D961" s="35"/>
      <c r="E961" s="35"/>
      <c r="F961" s="35"/>
      <c r="G961" s="35"/>
      <c r="H961" s="35"/>
      <c r="I961" s="35"/>
      <c r="J961" s="35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</row>
    <row r="962" spans="1:26">
      <c r="A962" s="35"/>
      <c r="B962" s="47"/>
      <c r="C962" s="35"/>
      <c r="D962" s="35"/>
      <c r="E962" s="35"/>
      <c r="F962" s="35"/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</row>
    <row r="963" spans="1:26">
      <c r="A963" s="35"/>
      <c r="B963" s="47"/>
      <c r="C963" s="35"/>
      <c r="D963" s="35"/>
      <c r="E963" s="35"/>
      <c r="F963" s="35"/>
      <c r="G963" s="35"/>
      <c r="H963" s="35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</row>
    <row r="964" spans="1:26">
      <c r="A964" s="35"/>
      <c r="B964" s="47"/>
      <c r="C964" s="35"/>
      <c r="D964" s="35"/>
      <c r="E964" s="35"/>
      <c r="F964" s="35"/>
      <c r="G964" s="35"/>
      <c r="H964" s="35"/>
      <c r="I964" s="35"/>
      <c r="J964" s="35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</row>
    <row r="965" spans="1:26">
      <c r="A965" s="35"/>
      <c r="B965" s="47"/>
      <c r="C965" s="35"/>
      <c r="D965" s="35"/>
      <c r="E965" s="35"/>
      <c r="F965" s="35"/>
      <c r="G965" s="35"/>
      <c r="H965" s="35"/>
      <c r="I965" s="35"/>
      <c r="J965" s="35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</row>
    <row r="966" spans="1:26">
      <c r="A966" s="35"/>
      <c r="B966" s="47"/>
      <c r="C966" s="35"/>
      <c r="D966" s="35"/>
      <c r="E966" s="35"/>
      <c r="F966" s="35"/>
      <c r="G966" s="35"/>
      <c r="H966" s="35"/>
      <c r="I966" s="35"/>
      <c r="J966" s="35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</row>
    <row r="967" spans="1:26">
      <c r="A967" s="35"/>
      <c r="B967" s="47"/>
      <c r="C967" s="35"/>
      <c r="D967" s="35"/>
      <c r="E967" s="35"/>
      <c r="F967" s="35"/>
      <c r="G967" s="35"/>
      <c r="H967" s="35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</row>
    <row r="968" spans="1:26">
      <c r="A968" s="35"/>
      <c r="B968" s="47"/>
      <c r="C968" s="35"/>
      <c r="D968" s="35"/>
      <c r="E968" s="35"/>
      <c r="F968" s="35"/>
      <c r="G968" s="35"/>
      <c r="H968" s="35"/>
      <c r="I968" s="35"/>
      <c r="J968" s="35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</row>
    <row r="969" spans="1:26">
      <c r="A969" s="35"/>
      <c r="B969" s="47"/>
      <c r="C969" s="35"/>
      <c r="D969" s="35"/>
      <c r="E969" s="35"/>
      <c r="F969" s="35"/>
      <c r="G969" s="35"/>
      <c r="H969" s="35"/>
      <c r="I969" s="35"/>
      <c r="J969" s="35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</row>
    <row r="970" spans="1:26">
      <c r="A970" s="35"/>
      <c r="B970" s="47"/>
      <c r="C970" s="35"/>
      <c r="D970" s="35"/>
      <c r="E970" s="35"/>
      <c r="F970" s="35"/>
      <c r="G970" s="35"/>
      <c r="H970" s="35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</row>
    <row r="971" spans="1:26">
      <c r="A971" s="35"/>
      <c r="B971" s="47"/>
      <c r="C971" s="35"/>
      <c r="D971" s="35"/>
      <c r="E971" s="35"/>
      <c r="F971" s="35"/>
      <c r="G971" s="35"/>
      <c r="H971" s="35"/>
      <c r="I971" s="35"/>
      <c r="J971" s="35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  <c r="Z971" s="35"/>
    </row>
    <row r="972" spans="1:26">
      <c r="A972" s="35"/>
      <c r="B972" s="47"/>
      <c r="C972" s="35"/>
      <c r="D972" s="35"/>
      <c r="E972" s="35"/>
      <c r="F972" s="35"/>
      <c r="G972" s="35"/>
      <c r="H972" s="35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  <c r="Z972" s="35"/>
    </row>
    <row r="973" spans="1:26">
      <c r="A973" s="35"/>
      <c r="B973" s="47"/>
      <c r="C973" s="35"/>
      <c r="D973" s="35"/>
      <c r="E973" s="35"/>
      <c r="F973" s="35"/>
      <c r="G973" s="35"/>
      <c r="H973" s="35"/>
      <c r="I973" s="35"/>
      <c r="J973" s="35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</row>
    <row r="974" spans="1:26">
      <c r="A974" s="35"/>
      <c r="B974" s="47"/>
      <c r="C974" s="35"/>
      <c r="D974" s="35"/>
      <c r="E974" s="35"/>
      <c r="F974" s="35"/>
      <c r="G974" s="35"/>
      <c r="H974" s="35"/>
      <c r="I974" s="35"/>
      <c r="J974" s="35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  <c r="Z974" s="35"/>
    </row>
    <row r="975" spans="1:26">
      <c r="A975" s="35"/>
      <c r="B975" s="47"/>
      <c r="C975" s="35"/>
      <c r="D975" s="35"/>
      <c r="E975" s="35"/>
      <c r="F975" s="35"/>
      <c r="G975" s="35"/>
      <c r="H975" s="35"/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  <c r="Z975" s="35"/>
    </row>
    <row r="976" spans="1:26">
      <c r="A976" s="35"/>
      <c r="B976" s="47"/>
      <c r="C976" s="35"/>
      <c r="D976" s="35"/>
      <c r="E976" s="35"/>
      <c r="F976" s="35"/>
      <c r="G976" s="35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  <c r="Z976" s="35"/>
    </row>
    <row r="977" spans="1:26">
      <c r="A977" s="35"/>
      <c r="B977" s="47"/>
      <c r="C977" s="35"/>
      <c r="D977" s="35"/>
      <c r="E977" s="35"/>
      <c r="F977" s="35"/>
      <c r="G977" s="35"/>
      <c r="H977" s="35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</row>
    <row r="978" spans="1:26">
      <c r="A978" s="35"/>
      <c r="B978" s="47"/>
      <c r="C978" s="35"/>
      <c r="D978" s="35"/>
      <c r="E978" s="35"/>
      <c r="F978" s="35"/>
      <c r="G978" s="35"/>
      <c r="H978" s="35"/>
      <c r="I978" s="35"/>
      <c r="J978" s="35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</row>
    <row r="979" spans="1:26">
      <c r="A979" s="35"/>
      <c r="B979" s="47"/>
      <c r="C979" s="35"/>
      <c r="D979" s="35"/>
      <c r="E979" s="35"/>
      <c r="F979" s="35"/>
      <c r="G979" s="35"/>
      <c r="H979" s="35"/>
      <c r="I979" s="35"/>
      <c r="J979" s="35"/>
      <c r="K979" s="35"/>
      <c r="L979" s="35"/>
      <c r="M979" s="35"/>
      <c r="N979" s="35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Y979" s="35"/>
      <c r="Z979" s="35"/>
    </row>
    <row r="980" spans="1:26">
      <c r="A980" s="35"/>
      <c r="B980" s="47"/>
      <c r="C980" s="35"/>
      <c r="D980" s="35"/>
      <c r="E980" s="35"/>
      <c r="F980" s="35"/>
      <c r="G980" s="35"/>
      <c r="H980" s="35"/>
      <c r="I980" s="35"/>
      <c r="J980" s="35"/>
      <c r="K980" s="35"/>
      <c r="L980" s="35"/>
      <c r="M980" s="35"/>
      <c r="N980" s="35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Y980" s="35"/>
      <c r="Z980" s="35"/>
    </row>
    <row r="981" spans="1:26">
      <c r="A981" s="35"/>
      <c r="B981" s="47"/>
      <c r="C981" s="35"/>
      <c r="D981" s="35"/>
      <c r="E981" s="35"/>
      <c r="F981" s="35"/>
      <c r="G981" s="35"/>
      <c r="H981" s="35"/>
      <c r="I981" s="35"/>
      <c r="J981" s="35"/>
      <c r="K981" s="35"/>
      <c r="L981" s="35"/>
      <c r="M981" s="35"/>
      <c r="N981" s="35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Y981" s="35"/>
      <c r="Z981" s="35"/>
    </row>
    <row r="982" spans="1:26">
      <c r="A982" s="35"/>
      <c r="B982" s="47"/>
      <c r="C982" s="35"/>
      <c r="D982" s="35"/>
      <c r="E982" s="35"/>
      <c r="F982" s="35"/>
      <c r="G982" s="35"/>
      <c r="H982" s="35"/>
      <c r="I982" s="35"/>
      <c r="J982" s="35"/>
      <c r="K982" s="35"/>
      <c r="L982" s="35"/>
      <c r="M982" s="35"/>
      <c r="N982" s="35"/>
      <c r="O982" s="35"/>
      <c r="P982" s="35"/>
      <c r="Q982" s="35"/>
      <c r="R982" s="35"/>
      <c r="S982" s="35"/>
      <c r="T982" s="35"/>
      <c r="U982" s="35"/>
      <c r="V982" s="35"/>
      <c r="W982" s="35"/>
      <c r="X982" s="35"/>
      <c r="Y982" s="35"/>
      <c r="Z982" s="35"/>
    </row>
    <row r="983" spans="1:26">
      <c r="A983" s="35"/>
      <c r="B983" s="47"/>
      <c r="C983" s="35"/>
      <c r="D983" s="35"/>
      <c r="E983" s="35"/>
      <c r="F983" s="35"/>
      <c r="G983" s="35"/>
      <c r="H983" s="35"/>
      <c r="I983" s="35"/>
      <c r="J983" s="35"/>
      <c r="K983" s="35"/>
      <c r="L983" s="35"/>
      <c r="M983" s="35"/>
      <c r="N983" s="35"/>
      <c r="O983" s="35"/>
      <c r="P983" s="35"/>
      <c r="Q983" s="35"/>
      <c r="R983" s="35"/>
      <c r="S983" s="35"/>
      <c r="T983" s="35"/>
      <c r="U983" s="35"/>
      <c r="V983" s="35"/>
      <c r="W983" s="35"/>
      <c r="X983" s="35"/>
      <c r="Y983" s="35"/>
      <c r="Z983" s="35"/>
    </row>
    <row r="984" spans="1:26">
      <c r="A984" s="35"/>
      <c r="B984" s="47"/>
      <c r="C984" s="35"/>
      <c r="D984" s="35"/>
      <c r="E984" s="35"/>
      <c r="F984" s="35"/>
      <c r="G984" s="35"/>
      <c r="H984" s="35"/>
      <c r="I984" s="35"/>
      <c r="J984" s="35"/>
      <c r="K984" s="35"/>
      <c r="L984" s="35"/>
      <c r="M984" s="35"/>
      <c r="N984" s="35"/>
      <c r="O984" s="35"/>
      <c r="P984" s="35"/>
      <c r="Q984" s="35"/>
      <c r="R984" s="35"/>
      <c r="S984" s="35"/>
      <c r="T984" s="35"/>
      <c r="U984" s="35"/>
      <c r="V984" s="35"/>
      <c r="W984" s="35"/>
      <c r="X984" s="35"/>
      <c r="Y984" s="35"/>
      <c r="Z984" s="35"/>
    </row>
    <row r="985" spans="1:26">
      <c r="A985" s="35"/>
      <c r="B985" s="47"/>
      <c r="C985" s="35"/>
      <c r="D985" s="35"/>
      <c r="E985" s="35"/>
      <c r="F985" s="35"/>
      <c r="G985" s="35"/>
      <c r="H985" s="35"/>
      <c r="I985" s="35"/>
      <c r="J985" s="35"/>
      <c r="K985" s="35"/>
      <c r="L985" s="35"/>
      <c r="M985" s="35"/>
      <c r="N985" s="35"/>
      <c r="O985" s="35"/>
      <c r="P985" s="35"/>
      <c r="Q985" s="35"/>
      <c r="R985" s="35"/>
      <c r="S985" s="35"/>
      <c r="T985" s="35"/>
      <c r="U985" s="35"/>
      <c r="V985" s="35"/>
      <c r="W985" s="35"/>
      <c r="X985" s="35"/>
      <c r="Y985" s="35"/>
      <c r="Z985" s="35"/>
    </row>
    <row r="986" spans="1:26">
      <c r="A986" s="35"/>
      <c r="B986" s="47"/>
      <c r="C986" s="35"/>
      <c r="D986" s="35"/>
      <c r="E986" s="35"/>
      <c r="F986" s="35"/>
      <c r="G986" s="35"/>
      <c r="H986" s="35"/>
      <c r="I986" s="35"/>
      <c r="J986" s="35"/>
      <c r="K986" s="35"/>
      <c r="L986" s="35"/>
      <c r="M986" s="35"/>
      <c r="N986" s="35"/>
      <c r="O986" s="35"/>
      <c r="P986" s="35"/>
      <c r="Q986" s="35"/>
      <c r="R986" s="35"/>
      <c r="S986" s="35"/>
      <c r="T986" s="35"/>
      <c r="U986" s="35"/>
      <c r="V986" s="35"/>
      <c r="W986" s="35"/>
      <c r="X986" s="35"/>
      <c r="Y986" s="35"/>
      <c r="Z986" s="35"/>
    </row>
    <row r="987" spans="1:26">
      <c r="A987" s="35"/>
      <c r="B987" s="47"/>
      <c r="C987" s="35"/>
      <c r="D987" s="35"/>
      <c r="E987" s="35"/>
      <c r="F987" s="35"/>
      <c r="G987" s="35"/>
      <c r="H987" s="35"/>
      <c r="I987" s="35"/>
      <c r="J987" s="35"/>
      <c r="K987" s="35"/>
      <c r="L987" s="35"/>
      <c r="M987" s="35"/>
      <c r="N987" s="35"/>
      <c r="O987" s="35"/>
      <c r="P987" s="35"/>
      <c r="Q987" s="35"/>
      <c r="R987" s="35"/>
      <c r="S987" s="35"/>
      <c r="T987" s="35"/>
      <c r="U987" s="35"/>
      <c r="V987" s="35"/>
      <c r="W987" s="35"/>
      <c r="X987" s="35"/>
      <c r="Y987" s="35"/>
      <c r="Z987" s="35"/>
    </row>
    <row r="988" spans="1:26">
      <c r="A988" s="35"/>
      <c r="B988" s="47"/>
      <c r="C988" s="35"/>
      <c r="D988" s="35"/>
      <c r="E988" s="35"/>
      <c r="F988" s="35"/>
      <c r="G988" s="35"/>
      <c r="H988" s="35"/>
      <c r="I988" s="35"/>
      <c r="J988" s="35"/>
      <c r="K988" s="35"/>
      <c r="L988" s="35"/>
      <c r="M988" s="35"/>
      <c r="N988" s="35"/>
      <c r="O988" s="35"/>
      <c r="P988" s="35"/>
      <c r="Q988" s="35"/>
      <c r="R988" s="35"/>
      <c r="S988" s="35"/>
      <c r="T988" s="35"/>
      <c r="U988" s="35"/>
      <c r="V988" s="35"/>
      <c r="W988" s="35"/>
      <c r="X988" s="35"/>
      <c r="Y988" s="35"/>
      <c r="Z988" s="35"/>
    </row>
    <row r="989" spans="1:26">
      <c r="A989" s="35"/>
      <c r="B989" s="47"/>
      <c r="C989" s="35"/>
      <c r="D989" s="35"/>
      <c r="E989" s="35"/>
      <c r="F989" s="35"/>
      <c r="G989" s="35"/>
      <c r="H989" s="35"/>
      <c r="I989" s="35"/>
      <c r="J989" s="35"/>
      <c r="K989" s="35"/>
      <c r="L989" s="35"/>
      <c r="M989" s="35"/>
      <c r="N989" s="35"/>
      <c r="O989" s="35"/>
      <c r="P989" s="35"/>
      <c r="Q989" s="35"/>
      <c r="R989" s="35"/>
      <c r="S989" s="35"/>
      <c r="T989" s="35"/>
      <c r="U989" s="35"/>
      <c r="V989" s="35"/>
      <c r="W989" s="35"/>
      <c r="X989" s="35"/>
      <c r="Y989" s="35"/>
      <c r="Z989" s="35"/>
    </row>
    <row r="990" spans="1:26">
      <c r="A990" s="35"/>
      <c r="B990" s="47"/>
      <c r="C990" s="35"/>
      <c r="D990" s="35"/>
      <c r="E990" s="35"/>
      <c r="F990" s="35"/>
      <c r="G990" s="35"/>
      <c r="H990" s="35"/>
      <c r="I990" s="35"/>
      <c r="J990" s="35"/>
      <c r="K990" s="35"/>
      <c r="L990" s="35"/>
      <c r="M990" s="35"/>
      <c r="N990" s="35"/>
      <c r="O990" s="35"/>
      <c r="P990" s="35"/>
      <c r="Q990" s="35"/>
      <c r="R990" s="35"/>
      <c r="S990" s="35"/>
      <c r="T990" s="35"/>
      <c r="U990" s="35"/>
      <c r="V990" s="35"/>
      <c r="W990" s="35"/>
      <c r="X990" s="35"/>
      <c r="Y990" s="35"/>
      <c r="Z990" s="35"/>
    </row>
    <row r="991" spans="1:26">
      <c r="A991" s="35"/>
      <c r="B991" s="47"/>
      <c r="C991" s="35"/>
      <c r="D991" s="35"/>
      <c r="E991" s="35"/>
      <c r="F991" s="35"/>
      <c r="G991" s="35"/>
      <c r="H991" s="35"/>
      <c r="I991" s="35"/>
      <c r="J991" s="35"/>
      <c r="K991" s="35"/>
      <c r="L991" s="35"/>
      <c r="M991" s="35"/>
      <c r="N991" s="35"/>
      <c r="O991" s="35"/>
      <c r="P991" s="35"/>
      <c r="Q991" s="35"/>
      <c r="R991" s="35"/>
      <c r="S991" s="35"/>
      <c r="T991" s="35"/>
      <c r="U991" s="35"/>
      <c r="V991" s="35"/>
      <c r="W991" s="35"/>
      <c r="X991" s="35"/>
      <c r="Y991" s="35"/>
      <c r="Z991" s="35"/>
    </row>
    <row r="992" spans="1:26">
      <c r="A992" s="35"/>
      <c r="B992" s="47"/>
      <c r="C992" s="35"/>
      <c r="D992" s="35"/>
      <c r="E992" s="35"/>
      <c r="F992" s="35"/>
      <c r="G992" s="35"/>
      <c r="H992" s="35"/>
      <c r="I992" s="35"/>
      <c r="J992" s="35"/>
      <c r="K992" s="35"/>
      <c r="L992" s="35"/>
      <c r="M992" s="35"/>
      <c r="N992" s="35"/>
      <c r="O992" s="35"/>
      <c r="P992" s="35"/>
      <c r="Q992" s="35"/>
      <c r="R992" s="35"/>
      <c r="S992" s="35"/>
      <c r="T992" s="35"/>
      <c r="U992" s="35"/>
      <c r="V992" s="35"/>
      <c r="W992" s="35"/>
      <c r="X992" s="35"/>
      <c r="Y992" s="35"/>
      <c r="Z992" s="35"/>
    </row>
    <row r="993" spans="1:26">
      <c r="A993" s="35"/>
      <c r="B993" s="47"/>
      <c r="C993" s="35"/>
      <c r="D993" s="35"/>
      <c r="E993" s="35"/>
      <c r="F993" s="35"/>
      <c r="G993" s="35"/>
      <c r="H993" s="35"/>
      <c r="I993" s="35"/>
      <c r="J993" s="35"/>
      <c r="K993" s="35"/>
      <c r="L993" s="35"/>
      <c r="M993" s="35"/>
      <c r="N993" s="35"/>
      <c r="O993" s="35"/>
      <c r="P993" s="35"/>
      <c r="Q993" s="35"/>
      <c r="R993" s="35"/>
      <c r="S993" s="35"/>
      <c r="T993" s="35"/>
      <c r="U993" s="35"/>
      <c r="V993" s="35"/>
      <c r="W993" s="35"/>
      <c r="X993" s="35"/>
      <c r="Y993" s="35"/>
      <c r="Z993" s="35"/>
    </row>
    <row r="994" spans="1:26">
      <c r="A994" s="35"/>
      <c r="B994" s="47"/>
      <c r="C994" s="35"/>
      <c r="D994" s="35"/>
      <c r="E994" s="35"/>
      <c r="F994" s="35"/>
      <c r="G994" s="35"/>
      <c r="H994" s="35"/>
      <c r="I994" s="35"/>
      <c r="J994" s="35"/>
      <c r="K994" s="35"/>
      <c r="L994" s="35"/>
      <c r="M994" s="35"/>
      <c r="N994" s="35"/>
      <c r="O994" s="35"/>
      <c r="P994" s="35"/>
      <c r="Q994" s="35"/>
      <c r="R994" s="35"/>
      <c r="S994" s="35"/>
      <c r="T994" s="35"/>
      <c r="U994" s="35"/>
      <c r="V994" s="35"/>
      <c r="W994" s="35"/>
      <c r="X994" s="35"/>
      <c r="Y994" s="35"/>
      <c r="Z994" s="35"/>
    </row>
    <row r="995" spans="1:26">
      <c r="A995" s="35"/>
      <c r="B995" s="47"/>
      <c r="C995" s="35"/>
      <c r="D995" s="35"/>
      <c r="E995" s="35"/>
      <c r="F995" s="35"/>
      <c r="G995" s="35"/>
      <c r="H995" s="35"/>
      <c r="I995" s="35"/>
      <c r="J995" s="35"/>
      <c r="K995" s="35"/>
      <c r="L995" s="35"/>
      <c r="M995" s="35"/>
      <c r="N995" s="35"/>
      <c r="O995" s="35"/>
      <c r="P995" s="35"/>
      <c r="Q995" s="35"/>
      <c r="R995" s="35"/>
      <c r="S995" s="35"/>
      <c r="T995" s="35"/>
      <c r="U995" s="35"/>
      <c r="V995" s="35"/>
      <c r="W995" s="35"/>
      <c r="X995" s="35"/>
      <c r="Y995" s="35"/>
      <c r="Z995" s="35"/>
    </row>
    <row r="996" spans="1:26">
      <c r="A996" s="35"/>
      <c r="B996" s="47"/>
      <c r="C996" s="35"/>
      <c r="D996" s="35"/>
      <c r="E996" s="35"/>
      <c r="F996" s="35"/>
      <c r="G996" s="35"/>
      <c r="H996" s="35"/>
      <c r="I996" s="35"/>
      <c r="J996" s="35"/>
      <c r="K996" s="35"/>
      <c r="L996" s="35"/>
      <c r="M996" s="35"/>
      <c r="N996" s="35"/>
      <c r="O996" s="35"/>
      <c r="P996" s="35"/>
      <c r="Q996" s="35"/>
      <c r="R996" s="35"/>
      <c r="S996" s="35"/>
      <c r="T996" s="35"/>
      <c r="U996" s="35"/>
      <c r="V996" s="35"/>
      <c r="W996" s="35"/>
      <c r="X996" s="35"/>
      <c r="Y996" s="35"/>
      <c r="Z996" s="35"/>
    </row>
    <row r="997" spans="1:26">
      <c r="A997" s="35"/>
      <c r="B997" s="47"/>
      <c r="C997" s="35"/>
      <c r="D997" s="35"/>
      <c r="E997" s="35"/>
      <c r="F997" s="35"/>
      <c r="G997" s="35"/>
      <c r="H997" s="35"/>
      <c r="I997" s="35"/>
      <c r="J997" s="35"/>
      <c r="K997" s="35"/>
      <c r="L997" s="35"/>
      <c r="M997" s="35"/>
      <c r="N997" s="35"/>
      <c r="O997" s="35"/>
      <c r="P997" s="35"/>
      <c r="Q997" s="35"/>
      <c r="R997" s="35"/>
      <c r="S997" s="35"/>
      <c r="T997" s="35"/>
      <c r="U997" s="35"/>
      <c r="V997" s="35"/>
      <c r="W997" s="35"/>
      <c r="X997" s="35"/>
      <c r="Y997" s="35"/>
      <c r="Z997" s="35"/>
    </row>
    <row r="998" spans="1:26">
      <c r="A998" s="35"/>
      <c r="B998" s="47"/>
      <c r="C998" s="35"/>
      <c r="D998" s="35"/>
      <c r="E998" s="35"/>
      <c r="F998" s="35"/>
      <c r="G998" s="35"/>
      <c r="H998" s="35"/>
      <c r="I998" s="35"/>
      <c r="J998" s="35"/>
      <c r="K998" s="35"/>
      <c r="L998" s="35"/>
      <c r="M998" s="35"/>
      <c r="N998" s="35"/>
      <c r="O998" s="35"/>
      <c r="P998" s="35"/>
      <c r="Q998" s="35"/>
      <c r="R998" s="35"/>
      <c r="S998" s="35"/>
      <c r="T998" s="35"/>
      <c r="U998" s="35"/>
      <c r="V998" s="35"/>
      <c r="W998" s="35"/>
      <c r="X998" s="35"/>
      <c r="Y998" s="35"/>
      <c r="Z998" s="35"/>
    </row>
    <row r="999" spans="1:26">
      <c r="A999" s="35"/>
      <c r="B999" s="47"/>
      <c r="C999" s="35"/>
      <c r="D999" s="35"/>
      <c r="E999" s="35"/>
      <c r="F999" s="35"/>
      <c r="G999" s="35"/>
      <c r="H999" s="35"/>
      <c r="I999" s="35"/>
      <c r="J999" s="35"/>
      <c r="K999" s="35"/>
      <c r="L999" s="35"/>
      <c r="M999" s="35"/>
      <c r="N999" s="35"/>
      <c r="O999" s="35"/>
      <c r="P999" s="35"/>
      <c r="Q999" s="35"/>
      <c r="R999" s="35"/>
      <c r="S999" s="35"/>
      <c r="T999" s="35"/>
      <c r="U999" s="35"/>
      <c r="V999" s="35"/>
      <c r="W999" s="35"/>
      <c r="X999" s="35"/>
      <c r="Y999" s="35"/>
      <c r="Z999" s="35"/>
    </row>
    <row r="1000" spans="1:26">
      <c r="A1000" s="35"/>
      <c r="B1000" s="47"/>
      <c r="C1000" s="35"/>
      <c r="D1000" s="35"/>
      <c r="E1000" s="35"/>
      <c r="F1000" s="35"/>
      <c r="G1000" s="35"/>
      <c r="H1000" s="35"/>
      <c r="I1000" s="35"/>
      <c r="J1000" s="35"/>
      <c r="K1000" s="35"/>
      <c r="L1000" s="35"/>
      <c r="M1000" s="35"/>
      <c r="N1000" s="35"/>
      <c r="O1000" s="35"/>
      <c r="P1000" s="35"/>
      <c r="Q1000" s="35"/>
      <c r="R1000" s="35"/>
      <c r="S1000" s="35"/>
      <c r="T1000" s="35"/>
      <c r="U1000" s="35"/>
      <c r="V1000" s="35"/>
      <c r="W1000" s="35"/>
      <c r="X1000" s="35"/>
      <c r="Y1000" s="35"/>
      <c r="Z1000" s="35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L997"/>
  <sheetViews>
    <sheetView workbookViewId="0">
      <selection sqref="A1:E1"/>
    </sheetView>
  </sheetViews>
  <sheetFormatPr defaultColWidth="12.7109375" defaultRowHeight="15.75" customHeight="1"/>
  <cols>
    <col min="1" max="1" width="17.140625" customWidth="1"/>
    <col min="2" max="2" width="12.28515625" customWidth="1"/>
    <col min="3" max="3" width="12.42578125" customWidth="1"/>
    <col min="7" max="7" width="15.42578125" customWidth="1"/>
    <col min="12" max="12" width="19.7109375" customWidth="1"/>
  </cols>
  <sheetData>
    <row r="1" spans="1:12" ht="13.15">
      <c r="A1" s="45" t="s">
        <v>156</v>
      </c>
      <c r="B1" s="46" t="s">
        <v>79</v>
      </c>
      <c r="C1" s="46" t="s">
        <v>80</v>
      </c>
      <c r="D1" s="46" t="s">
        <v>157</v>
      </c>
      <c r="E1" s="46" t="s">
        <v>158</v>
      </c>
      <c r="F1" s="46" t="s">
        <v>159</v>
      </c>
      <c r="G1" s="46" t="s">
        <v>160</v>
      </c>
      <c r="H1" s="47" t="s">
        <v>161</v>
      </c>
      <c r="I1" s="48" t="s">
        <v>162</v>
      </c>
      <c r="J1" s="49">
        <v>100000</v>
      </c>
      <c r="K1" s="49"/>
      <c r="L1" s="35" t="s">
        <v>163</v>
      </c>
    </row>
    <row r="2" spans="1:12" ht="15.75" customHeight="1">
      <c r="A2" s="45" t="s">
        <v>18</v>
      </c>
      <c r="B2" s="47">
        <v>1E-4</v>
      </c>
      <c r="C2" s="50">
        <v>6.0000000000000002E-5</v>
      </c>
      <c r="E2" s="47"/>
      <c r="F2" s="35">
        <f t="shared" ref="F2:G2" si="0">AVERAGE(B2:B32)</f>
        <v>2.6196129032258065E-4</v>
      </c>
      <c r="G2" s="35">
        <f t="shared" si="0"/>
        <v>9.4387096774193547E-5</v>
      </c>
      <c r="J2" s="35" t="s">
        <v>164</v>
      </c>
      <c r="K2" s="35">
        <f>F2*100000</f>
        <v>26.196129032258064</v>
      </c>
      <c r="L2" s="51" t="s">
        <v>165</v>
      </c>
    </row>
    <row r="3" spans="1:12" ht="15.75" customHeight="1">
      <c r="A3" s="45" t="s">
        <v>19</v>
      </c>
      <c r="B3" s="47">
        <v>2.0000000000000001E-4</v>
      </c>
      <c r="C3" s="47">
        <v>-2.0000000000000001E-4</v>
      </c>
      <c r="D3" s="47"/>
      <c r="E3" s="47"/>
      <c r="F3" s="35">
        <f t="shared" ref="F3:G3" si="1">_xlfn.STDEV.P(B2:B32)</f>
        <v>4.8430682268739612E-4</v>
      </c>
      <c r="G3" s="35">
        <f t="shared" si="1"/>
        <v>7.4800438490259323E-4</v>
      </c>
      <c r="J3" s="35" t="s">
        <v>162</v>
      </c>
      <c r="K3" s="35">
        <f>F4*100000</f>
        <v>8.6984073162397504</v>
      </c>
      <c r="L3" s="52">
        <v>0.93759398599999999</v>
      </c>
    </row>
    <row r="4" spans="1:12" ht="13.15">
      <c r="A4" s="53" t="s">
        <v>20</v>
      </c>
      <c r="B4" s="47">
        <v>2.0000000000000001E-4</v>
      </c>
      <c r="C4" s="47">
        <v>-5.0000000000000001E-4</v>
      </c>
      <c r="D4" s="47">
        <v>2.0000000000000001E-4</v>
      </c>
      <c r="E4" s="47">
        <v>-5.0000000000000001E-4</v>
      </c>
      <c r="F4" s="35">
        <f t="shared" ref="F4:G4" si="2">F3/SQRT(31)</f>
        <v>8.6984073162397506E-5</v>
      </c>
      <c r="G4" s="35">
        <f t="shared" si="2"/>
        <v>1.3434555346778225E-4</v>
      </c>
      <c r="J4" s="35" t="s">
        <v>166</v>
      </c>
      <c r="K4" s="35">
        <f>G2*100000</f>
        <v>9.4387096774193555</v>
      </c>
    </row>
    <row r="5" spans="1:12" ht="15.75" customHeight="1">
      <c r="A5" s="53" t="s">
        <v>21</v>
      </c>
      <c r="B5" s="47">
        <v>6.5199999999999999E-5</v>
      </c>
      <c r="C5" s="54">
        <v>-2.1999999999999999E-5</v>
      </c>
      <c r="D5" s="47"/>
      <c r="E5" s="47"/>
      <c r="J5" s="35" t="s">
        <v>162</v>
      </c>
      <c r="K5" s="35">
        <f>G4*100000</f>
        <v>13.434555346778225</v>
      </c>
      <c r="L5" s="51" t="s">
        <v>167</v>
      </c>
    </row>
    <row r="6" spans="1:12" ht="15.75" customHeight="1">
      <c r="A6" s="53" t="s">
        <v>22</v>
      </c>
      <c r="B6" s="47">
        <v>1.3899999999999999E-4</v>
      </c>
      <c r="C6" s="47">
        <v>3.1399999999999999E-4</v>
      </c>
      <c r="D6" s="47"/>
      <c r="L6" s="52">
        <v>0.349060227</v>
      </c>
    </row>
    <row r="7" spans="1:12" ht="13.15">
      <c r="A7" s="53" t="s">
        <v>23</v>
      </c>
      <c r="B7" s="47">
        <v>4.0000000000000002E-4</v>
      </c>
      <c r="C7" s="47">
        <v>-5.0000000000000002E-5</v>
      </c>
      <c r="D7" s="47"/>
      <c r="I7" s="49"/>
    </row>
    <row r="8" spans="1:12" ht="13.15">
      <c r="A8" s="53" t="s">
        <v>24</v>
      </c>
      <c r="B8" s="47">
        <v>-8.9999999999999998E-4</v>
      </c>
      <c r="C8" s="47">
        <v>-4.0000000000000002E-4</v>
      </c>
      <c r="D8" s="47"/>
      <c r="E8" s="47"/>
      <c r="F8" s="35" t="s">
        <v>168</v>
      </c>
      <c r="G8" s="35" t="s">
        <v>169</v>
      </c>
      <c r="J8" s="35" t="s">
        <v>168</v>
      </c>
      <c r="K8" s="35">
        <f>F9*100000</f>
        <v>13.825882352941179</v>
      </c>
    </row>
    <row r="9" spans="1:12" ht="13.15">
      <c r="A9" s="53" t="s">
        <v>25</v>
      </c>
      <c r="B9" s="47">
        <v>1.8200000000000001E-4</v>
      </c>
      <c r="C9" s="47">
        <v>2.7599999999999999E-4</v>
      </c>
      <c r="D9" s="47"/>
      <c r="E9" s="47"/>
      <c r="F9" s="35">
        <f t="shared" ref="F9:G9" si="3">AVERAGE(B35:B51)</f>
        <v>1.3825882352941178E-4</v>
      </c>
      <c r="G9" s="35">
        <f t="shared" si="3"/>
        <v>1.1541176470588237E-4</v>
      </c>
      <c r="H9" s="35">
        <f>G9-F9</f>
        <v>-2.2847058823529415E-5</v>
      </c>
      <c r="J9" s="35" t="s">
        <v>162</v>
      </c>
      <c r="K9" s="35">
        <f>F11*100000</f>
        <v>11.298399037118223</v>
      </c>
    </row>
    <row r="10" spans="1:12" ht="13.15">
      <c r="A10" s="53" t="s">
        <v>26</v>
      </c>
      <c r="B10" s="47">
        <v>4.0000000000000002E-4</v>
      </c>
      <c r="C10" s="47">
        <v>-2.9999999999999997E-4</v>
      </c>
      <c r="D10" s="47"/>
      <c r="E10" s="47" t="s">
        <v>170</v>
      </c>
      <c r="F10" s="35">
        <f t="shared" ref="F10:G10" si="4">_xlfn.STDEV.P(B35:B51)</f>
        <v>4.6584492630415305E-4</v>
      </c>
      <c r="G10" s="35">
        <f t="shared" si="4"/>
        <v>8.6449482418234427E-4</v>
      </c>
      <c r="J10" s="35" t="s">
        <v>169</v>
      </c>
      <c r="K10" s="35">
        <f>G9*100000</f>
        <v>11.541176470588237</v>
      </c>
    </row>
    <row r="11" spans="1:12" ht="13.15">
      <c r="A11" s="53" t="s">
        <v>28</v>
      </c>
      <c r="B11" s="47">
        <v>4.0000000000000002E-4</v>
      </c>
      <c r="C11" s="47">
        <v>-5.0000000000000002E-5</v>
      </c>
      <c r="D11" s="47"/>
      <c r="E11" s="47" t="s">
        <v>162</v>
      </c>
      <c r="F11" s="35">
        <f>F10/(17)^0.5</f>
        <v>1.1298399037118222E-4</v>
      </c>
      <c r="G11" s="35">
        <f>G10/SQRT(17)</f>
        <v>2.0967079252373966E-4</v>
      </c>
      <c r="J11" s="35" t="s">
        <v>162</v>
      </c>
      <c r="K11" s="35">
        <f>G11*100000</f>
        <v>20.967079252373967</v>
      </c>
    </row>
    <row r="12" spans="1:12" ht="13.15">
      <c r="A12" s="53" t="s">
        <v>30</v>
      </c>
      <c r="B12" s="47">
        <v>-2.9999999999999997E-4</v>
      </c>
      <c r="C12" s="47">
        <v>-2.0000000000000002E-5</v>
      </c>
      <c r="D12" s="47"/>
      <c r="E12" s="47"/>
    </row>
    <row r="13" spans="1:12" ht="13.15">
      <c r="A13" s="53" t="s">
        <v>35</v>
      </c>
      <c r="B13" s="47">
        <v>1.1000000000000001E-3</v>
      </c>
      <c r="C13" s="47">
        <v>-8.9999999999999998E-4</v>
      </c>
      <c r="D13" s="47">
        <v>1.1000000000000001E-3</v>
      </c>
      <c r="E13" s="47">
        <v>-8.9999999999999998E-4</v>
      </c>
    </row>
    <row r="14" spans="1:12" ht="13.15">
      <c r="A14" s="53" t="s">
        <v>36</v>
      </c>
      <c r="B14" s="47">
        <v>1.6000000000000001E-3</v>
      </c>
      <c r="C14" s="47">
        <v>-1.6000000000000001E-3</v>
      </c>
      <c r="D14" s="47"/>
      <c r="E14" s="47"/>
    </row>
    <row r="15" spans="1:12" ht="13.15">
      <c r="A15" s="53" t="s">
        <v>37</v>
      </c>
      <c r="B15" s="47">
        <v>2.9999999999999997E-4</v>
      </c>
      <c r="C15" s="47">
        <v>2.0000000000000001E-4</v>
      </c>
      <c r="D15" s="47"/>
      <c r="E15" s="47"/>
    </row>
    <row r="16" spans="1:12" ht="13.15">
      <c r="A16" s="53" t="s">
        <v>38</v>
      </c>
      <c r="B16" s="47">
        <v>1.1000000000000001E-3</v>
      </c>
      <c r="C16" s="47">
        <v>5.9999999999999995E-4</v>
      </c>
      <c r="D16" s="47"/>
      <c r="E16" s="47"/>
      <c r="F16" s="35" t="s">
        <v>171</v>
      </c>
    </row>
    <row r="17" spans="1:6" ht="13.15">
      <c r="A17" s="53" t="s">
        <v>39</v>
      </c>
      <c r="B17" s="47">
        <v>-5.0000000000000001E-4</v>
      </c>
      <c r="C17" s="47">
        <v>2.0000000000000001E-4</v>
      </c>
      <c r="D17" s="47"/>
      <c r="E17" s="47"/>
      <c r="F17" s="35" t="s">
        <v>172</v>
      </c>
    </row>
    <row r="18" spans="1:6" ht="13.15">
      <c r="A18" s="53" t="s">
        <v>40</v>
      </c>
      <c r="B18" s="47">
        <v>2.9999999999999997E-4</v>
      </c>
      <c r="C18" s="47">
        <v>2.9999999999999997E-4</v>
      </c>
      <c r="D18" s="47"/>
      <c r="E18" s="47"/>
      <c r="F18" s="35" t="s">
        <v>173</v>
      </c>
    </row>
    <row r="19" spans="1:6" ht="13.15">
      <c r="A19" s="53" t="s">
        <v>43</v>
      </c>
      <c r="B19" s="47">
        <v>2.0000000000000001E-4</v>
      </c>
      <c r="C19" s="47">
        <v>6.9999999999999999E-4</v>
      </c>
      <c r="D19" s="47"/>
      <c r="E19" s="47"/>
      <c r="F19" s="35" t="s">
        <v>174</v>
      </c>
    </row>
    <row r="20" spans="1:6" ht="13.15">
      <c r="A20" s="53" t="s">
        <v>45</v>
      </c>
      <c r="B20" s="47">
        <v>-1E-4</v>
      </c>
      <c r="C20" s="55">
        <v>4.0000000000000003E-5</v>
      </c>
      <c r="D20" s="47"/>
      <c r="E20" s="47"/>
    </row>
    <row r="21" spans="1:6" ht="13.15">
      <c r="A21" s="53" t="s">
        <v>46</v>
      </c>
      <c r="B21" s="47">
        <v>2.0100000000000001E-5</v>
      </c>
      <c r="C21" s="47">
        <v>3.0000000000000001E-3</v>
      </c>
      <c r="D21" s="47"/>
      <c r="E21" s="47"/>
    </row>
    <row r="22" spans="1:6" ht="13.15">
      <c r="A22" s="53" t="s">
        <v>47</v>
      </c>
      <c r="B22" s="47">
        <v>8.0000000000000004E-4</v>
      </c>
      <c r="C22" s="47">
        <v>4.0000000000000002E-4</v>
      </c>
      <c r="D22" s="47"/>
      <c r="E22" s="47"/>
    </row>
    <row r="23" spans="1:6" ht="13.15">
      <c r="A23" s="53" t="s">
        <v>48</v>
      </c>
      <c r="B23" s="47">
        <v>-2.0000000000000002E-5</v>
      </c>
      <c r="C23" s="47">
        <v>1E-3</v>
      </c>
      <c r="D23" s="47"/>
      <c r="E23" s="47"/>
    </row>
    <row r="24" spans="1:6" ht="13.15">
      <c r="A24" s="53" t="s">
        <v>49</v>
      </c>
      <c r="B24" s="56">
        <v>5.3600000000000002E-4</v>
      </c>
      <c r="C24" s="47">
        <v>5.0600000000000005E-4</v>
      </c>
      <c r="D24" s="47"/>
      <c r="E24" s="47"/>
    </row>
    <row r="25" spans="1:6" ht="13.15">
      <c r="A25" s="53" t="s">
        <v>51</v>
      </c>
      <c r="B25" s="47">
        <v>8.0000000000000004E-4</v>
      </c>
      <c r="C25" s="47">
        <v>4.0000000000000002E-4</v>
      </c>
      <c r="D25" s="47"/>
      <c r="E25" s="47"/>
    </row>
    <row r="26" spans="1:6" ht="13.15">
      <c r="A26" s="53" t="s">
        <v>53</v>
      </c>
      <c r="B26" s="47">
        <v>4.0000000000000002E-4</v>
      </c>
      <c r="C26" s="47">
        <v>2.9999999999999997E-4</v>
      </c>
      <c r="D26" s="47"/>
      <c r="E26" s="47"/>
    </row>
    <row r="27" spans="1:6" ht="13.15">
      <c r="A27" s="53" t="s">
        <v>54</v>
      </c>
      <c r="B27" s="47">
        <v>2.4000000000000001E-4</v>
      </c>
      <c r="C27" s="47">
        <v>-4.8000000000000001E-4</v>
      </c>
      <c r="D27" s="47"/>
      <c r="E27" s="47"/>
    </row>
    <row r="28" spans="1:6" ht="13.15">
      <c r="A28" s="53" t="s">
        <v>55</v>
      </c>
      <c r="B28" s="36">
        <v>-2.5300000000000002E-4</v>
      </c>
      <c r="C28" s="47">
        <v>-3.4000000000000002E-4</v>
      </c>
      <c r="D28" s="47"/>
      <c r="E28" s="47"/>
    </row>
    <row r="29" spans="1:6" ht="13.15">
      <c r="A29" s="53" t="s">
        <v>56</v>
      </c>
      <c r="B29" s="47">
        <v>-2.1699999999999999E-4</v>
      </c>
      <c r="C29" s="47">
        <v>-9.4200000000000002E-4</v>
      </c>
      <c r="D29" s="47"/>
      <c r="E29" s="47"/>
    </row>
    <row r="30" spans="1:6" ht="13.15">
      <c r="A30" s="53" t="s">
        <v>57</v>
      </c>
      <c r="B30" s="47">
        <v>3.4099999999999999E-4</v>
      </c>
      <c r="C30" s="47">
        <v>-3.8000000000000002E-4</v>
      </c>
      <c r="D30" s="47"/>
      <c r="E30" s="47"/>
    </row>
    <row r="31" spans="1:6" ht="13.15">
      <c r="A31" s="53" t="s">
        <v>64</v>
      </c>
      <c r="B31" s="47">
        <v>-4.2500000000000003E-5</v>
      </c>
      <c r="C31" s="47">
        <v>6.6200000000000005E-4</v>
      </c>
      <c r="D31" s="47"/>
      <c r="E31" s="47"/>
    </row>
    <row r="32" spans="1:6" ht="13.15">
      <c r="A32" s="53" t="s">
        <v>66</v>
      </c>
      <c r="B32" s="47">
        <v>6.3000000000000003E-4</v>
      </c>
      <c r="C32" s="47">
        <v>1.5200000000000001E-4</v>
      </c>
      <c r="D32" s="47"/>
      <c r="E32" s="47"/>
    </row>
    <row r="33" spans="1:7" ht="13.15">
      <c r="B33" s="35"/>
      <c r="C33" s="35"/>
    </row>
    <row r="34" spans="1:7" ht="13.15">
      <c r="A34" s="45" t="s">
        <v>91</v>
      </c>
      <c r="B34" s="46" t="s">
        <v>79</v>
      </c>
      <c r="C34" s="46" t="s">
        <v>80</v>
      </c>
      <c r="D34" s="57" t="s">
        <v>168</v>
      </c>
      <c r="E34" s="57" t="s">
        <v>169</v>
      </c>
      <c r="F34" s="58" t="s">
        <v>161</v>
      </c>
      <c r="G34" s="57" t="s">
        <v>162</v>
      </c>
    </row>
    <row r="35" spans="1:7" ht="13.15">
      <c r="A35" s="45" t="s">
        <v>17</v>
      </c>
      <c r="B35" s="47">
        <v>2.9999999999999997E-4</v>
      </c>
      <c r="C35" s="47">
        <v>1.1000000000000001E-3</v>
      </c>
    </row>
    <row r="36" spans="1:7" ht="13.15">
      <c r="A36" s="45" t="s">
        <v>27</v>
      </c>
      <c r="B36" s="47">
        <v>1E-4</v>
      </c>
      <c r="C36" s="47">
        <v>2.2000000000000001E-3</v>
      </c>
    </row>
    <row r="37" spans="1:7" ht="13.15">
      <c r="A37" s="45" t="s">
        <v>29</v>
      </c>
      <c r="B37" s="47">
        <v>6.0000000000000002E-5</v>
      </c>
      <c r="C37" s="47">
        <v>2.9999999999999997E-4</v>
      </c>
    </row>
    <row r="38" spans="1:7" ht="13.15">
      <c r="A38" s="45" t="s">
        <v>31</v>
      </c>
      <c r="B38" s="47">
        <v>-2.0000000000000001E-4</v>
      </c>
      <c r="C38" s="47">
        <v>4.0000000000000002E-4</v>
      </c>
    </row>
    <row r="39" spans="1:7" ht="13.15">
      <c r="A39" s="45" t="s">
        <v>32</v>
      </c>
      <c r="B39" s="47">
        <v>-5.9999999999999995E-4</v>
      </c>
      <c r="C39" s="47">
        <v>2.0000000000000001E-4</v>
      </c>
    </row>
    <row r="40" spans="1:7" ht="13.15">
      <c r="A40" s="45" t="s">
        <v>33</v>
      </c>
      <c r="B40" s="47">
        <v>7.4299999999999995E-4</v>
      </c>
      <c r="C40" s="47">
        <v>7.7999999999999999E-5</v>
      </c>
    </row>
    <row r="41" spans="1:7" ht="13.15">
      <c r="A41" s="45" t="s">
        <v>34</v>
      </c>
      <c r="B41" s="47">
        <v>-6.1700000000000004E-4</v>
      </c>
      <c r="C41" s="47">
        <v>6.6200000000000005E-4</v>
      </c>
    </row>
    <row r="42" spans="1:7" ht="13.15">
      <c r="A42" s="45" t="s">
        <v>41</v>
      </c>
      <c r="B42" s="47">
        <v>8.0000000000000004E-4</v>
      </c>
      <c r="C42" s="47">
        <v>-2.0000000000000002E-5</v>
      </c>
    </row>
    <row r="43" spans="1:7" ht="13.15">
      <c r="A43" s="45" t="s">
        <v>44</v>
      </c>
      <c r="B43" s="47">
        <v>-3.2299999999999999E-4</v>
      </c>
      <c r="C43" s="47">
        <v>4.7600000000000002E-4</v>
      </c>
    </row>
    <row r="44" spans="1:7" ht="13.15">
      <c r="A44" s="45" t="s">
        <v>50</v>
      </c>
      <c r="B44" s="47">
        <v>4.0000000000000002E-4</v>
      </c>
      <c r="C44" s="47">
        <v>2.9999999999999997E-4</v>
      </c>
    </row>
    <row r="45" spans="1:7" ht="13.15">
      <c r="A45" s="45" t="s">
        <v>58</v>
      </c>
      <c r="B45" s="47">
        <v>2.41E-4</v>
      </c>
      <c r="C45" s="47">
        <v>-2.61E-4</v>
      </c>
    </row>
    <row r="46" spans="1:7" ht="13.15">
      <c r="A46" s="45" t="s">
        <v>59</v>
      </c>
      <c r="B46" s="47">
        <v>2.9999999999999997E-4</v>
      </c>
      <c r="C46" s="47">
        <v>-2.0000000000000001E-4</v>
      </c>
    </row>
    <row r="47" spans="1:7" ht="13.15">
      <c r="A47" s="45" t="s">
        <v>60</v>
      </c>
      <c r="B47" s="47">
        <v>-2.9999999999999997E-4</v>
      </c>
      <c r="C47" s="47">
        <v>-5.0000000000000001E-4</v>
      </c>
    </row>
    <row r="48" spans="1:7" ht="13.15">
      <c r="A48" s="45" t="s">
        <v>62</v>
      </c>
      <c r="B48" s="36">
        <v>3.1399999999999998E-5</v>
      </c>
      <c r="C48" s="36">
        <v>2.1800000000000001E-4</v>
      </c>
    </row>
    <row r="49" spans="1:5" ht="13.15">
      <c r="A49" s="45" t="s">
        <v>93</v>
      </c>
      <c r="B49" s="47">
        <v>-2.0000000000000001E-4</v>
      </c>
      <c r="C49" s="47">
        <v>1E-4</v>
      </c>
    </row>
    <row r="50" spans="1:5" ht="13.15">
      <c r="A50" s="45" t="s">
        <v>68</v>
      </c>
      <c r="B50" s="47">
        <v>1.0200000000000001E-3</v>
      </c>
      <c r="C50" s="47">
        <v>-2.1099999999999999E-3</v>
      </c>
    </row>
    <row r="51" spans="1:5" ht="13.15">
      <c r="A51" s="45" t="s">
        <v>69</v>
      </c>
      <c r="B51" s="47">
        <v>5.9500000000000004E-4</v>
      </c>
      <c r="C51" s="47">
        <v>-9.810000000000001E-4</v>
      </c>
    </row>
    <row r="52" spans="1:5" ht="13.15">
      <c r="B52" s="35"/>
      <c r="C52" s="35"/>
    </row>
    <row r="53" spans="1:5" ht="13.15">
      <c r="B53" s="35"/>
      <c r="C53" s="35"/>
    </row>
    <row r="54" spans="1:5" ht="13.15">
      <c r="A54" s="45" t="s">
        <v>94</v>
      </c>
      <c r="B54" s="35"/>
      <c r="C54" s="35"/>
    </row>
    <row r="55" spans="1:5" ht="13.15">
      <c r="A55" s="59" t="s">
        <v>42</v>
      </c>
      <c r="B55" s="60"/>
      <c r="C55" s="60"/>
      <c r="D55" s="60"/>
      <c r="E55" s="60"/>
    </row>
    <row r="56" spans="1:5" ht="13.15">
      <c r="A56" s="59" t="s">
        <v>63</v>
      </c>
      <c r="B56" s="58"/>
      <c r="C56" s="58"/>
      <c r="D56" s="58"/>
      <c r="E56" s="58"/>
    </row>
    <row r="57" spans="1:5" ht="13.15">
      <c r="A57" s="59" t="s">
        <v>65</v>
      </c>
      <c r="B57" s="58"/>
      <c r="C57" s="58"/>
      <c r="D57" s="58"/>
      <c r="E57" s="58"/>
    </row>
    <row r="58" spans="1:5" ht="13.15">
      <c r="B58" s="35"/>
      <c r="C58" s="35"/>
    </row>
    <row r="59" spans="1:5" ht="13.15">
      <c r="B59" s="35"/>
      <c r="C59" s="35"/>
    </row>
    <row r="60" spans="1:5" ht="13.15">
      <c r="B60" s="35"/>
      <c r="C60" s="35"/>
    </row>
    <row r="61" spans="1:5" ht="13.15">
      <c r="B61" s="35"/>
      <c r="C61" s="35"/>
    </row>
    <row r="62" spans="1:5" ht="13.15">
      <c r="B62" s="35"/>
      <c r="C62" s="35"/>
    </row>
    <row r="63" spans="1:5" ht="13.15">
      <c r="B63" s="35"/>
      <c r="C63" s="35"/>
    </row>
    <row r="64" spans="1:5" ht="13.15">
      <c r="B64" s="35"/>
      <c r="C64" s="35"/>
    </row>
    <row r="65" spans="2:3" ht="13.15">
      <c r="B65" s="35"/>
      <c r="C65" s="35"/>
    </row>
    <row r="66" spans="2:3" ht="13.15">
      <c r="B66" s="35"/>
      <c r="C66" s="35"/>
    </row>
    <row r="67" spans="2:3" ht="13.15">
      <c r="B67" s="35"/>
      <c r="C67" s="35"/>
    </row>
    <row r="68" spans="2:3" ht="13.15">
      <c r="B68" s="35"/>
      <c r="C68" s="35"/>
    </row>
    <row r="69" spans="2:3" ht="13.15">
      <c r="B69" s="35"/>
      <c r="C69" s="35"/>
    </row>
    <row r="70" spans="2:3" ht="13.15">
      <c r="B70" s="35"/>
      <c r="C70" s="35"/>
    </row>
    <row r="71" spans="2:3" ht="13.15">
      <c r="B71" s="35"/>
      <c r="C71" s="35"/>
    </row>
    <row r="72" spans="2:3" ht="13.15">
      <c r="B72" s="35"/>
      <c r="C72" s="35"/>
    </row>
    <row r="73" spans="2:3" ht="13.15">
      <c r="B73" s="35"/>
      <c r="C73" s="35"/>
    </row>
    <row r="74" spans="2:3" ht="13.15">
      <c r="B74" s="35"/>
      <c r="C74" s="35"/>
    </row>
    <row r="75" spans="2:3" ht="13.15">
      <c r="B75" s="35"/>
      <c r="C75" s="35"/>
    </row>
    <row r="76" spans="2:3" ht="13.15">
      <c r="B76" s="35"/>
      <c r="C76" s="35"/>
    </row>
    <row r="77" spans="2:3" ht="13.15">
      <c r="B77" s="35"/>
      <c r="C77" s="35"/>
    </row>
    <row r="78" spans="2:3" ht="13.15">
      <c r="B78" s="35"/>
      <c r="C78" s="35"/>
    </row>
    <row r="79" spans="2:3" ht="13.15">
      <c r="B79" s="35"/>
      <c r="C79" s="35"/>
    </row>
    <row r="80" spans="2:3" ht="13.15">
      <c r="B80" s="35"/>
      <c r="C80" s="35"/>
    </row>
    <row r="81" spans="2:3" ht="13.15">
      <c r="B81" s="35"/>
      <c r="C81" s="35"/>
    </row>
    <row r="82" spans="2:3" ht="13.15">
      <c r="B82" s="35"/>
      <c r="C82" s="35"/>
    </row>
    <row r="83" spans="2:3" ht="13.15">
      <c r="B83" s="35"/>
      <c r="C83" s="35"/>
    </row>
    <row r="84" spans="2:3" ht="13.15">
      <c r="B84" s="35"/>
      <c r="C84" s="35"/>
    </row>
    <row r="85" spans="2:3" ht="13.15">
      <c r="B85" s="35"/>
      <c r="C85" s="35"/>
    </row>
    <row r="86" spans="2:3" ht="13.15">
      <c r="B86" s="35"/>
      <c r="C86" s="35"/>
    </row>
    <row r="87" spans="2:3" ht="13.15">
      <c r="B87" s="35"/>
      <c r="C87" s="35"/>
    </row>
    <row r="88" spans="2:3" ht="13.15">
      <c r="B88" s="35"/>
      <c r="C88" s="35"/>
    </row>
    <row r="89" spans="2:3" ht="13.15">
      <c r="B89" s="35"/>
      <c r="C89" s="35"/>
    </row>
    <row r="90" spans="2:3" ht="13.15">
      <c r="B90" s="35"/>
      <c r="C90" s="35"/>
    </row>
    <row r="91" spans="2:3" ht="13.15">
      <c r="B91" s="35"/>
      <c r="C91" s="35"/>
    </row>
    <row r="92" spans="2:3" ht="13.15">
      <c r="B92" s="35"/>
      <c r="C92" s="35"/>
    </row>
    <row r="93" spans="2:3" ht="13.15">
      <c r="B93" s="35"/>
      <c r="C93" s="35"/>
    </row>
    <row r="94" spans="2:3" ht="13.15">
      <c r="B94" s="35"/>
      <c r="C94" s="35"/>
    </row>
    <row r="95" spans="2:3" ht="13.15">
      <c r="B95" s="35"/>
      <c r="C95" s="35"/>
    </row>
    <row r="96" spans="2:3" ht="13.15">
      <c r="B96" s="35"/>
      <c r="C96" s="35"/>
    </row>
    <row r="97" spans="2:3" ht="13.15">
      <c r="B97" s="35"/>
      <c r="C97" s="35"/>
    </row>
    <row r="98" spans="2:3" ht="13.15">
      <c r="B98" s="35"/>
      <c r="C98" s="35"/>
    </row>
    <row r="99" spans="2:3" ht="13.15">
      <c r="B99" s="35"/>
      <c r="C99" s="35"/>
    </row>
    <row r="100" spans="2:3" ht="13.15">
      <c r="B100" s="35"/>
      <c r="C100" s="35"/>
    </row>
    <row r="101" spans="2:3" ht="13.15">
      <c r="B101" s="35"/>
      <c r="C101" s="35"/>
    </row>
    <row r="102" spans="2:3" ht="13.15">
      <c r="B102" s="35"/>
      <c r="C102" s="35"/>
    </row>
    <row r="103" spans="2:3" ht="13.15">
      <c r="B103" s="35"/>
      <c r="C103" s="35"/>
    </row>
    <row r="104" spans="2:3" ht="13.15">
      <c r="B104" s="35"/>
      <c r="C104" s="35"/>
    </row>
    <row r="105" spans="2:3" ht="13.15">
      <c r="B105" s="35"/>
      <c r="C105" s="35"/>
    </row>
    <row r="106" spans="2:3" ht="13.15">
      <c r="B106" s="35"/>
      <c r="C106" s="35"/>
    </row>
    <row r="107" spans="2:3" ht="13.15">
      <c r="B107" s="35"/>
      <c r="C107" s="35"/>
    </row>
    <row r="108" spans="2:3" ht="13.15">
      <c r="B108" s="35"/>
      <c r="C108" s="35"/>
    </row>
    <row r="109" spans="2:3" ht="13.15">
      <c r="B109" s="35"/>
      <c r="C109" s="35"/>
    </row>
    <row r="110" spans="2:3" ht="13.15">
      <c r="B110" s="35"/>
      <c r="C110" s="35"/>
    </row>
    <row r="111" spans="2:3" ht="13.15">
      <c r="B111" s="35"/>
      <c r="C111" s="35"/>
    </row>
    <row r="112" spans="2:3" ht="13.15">
      <c r="B112" s="35"/>
      <c r="C112" s="35"/>
    </row>
    <row r="113" spans="2:3" ht="13.15">
      <c r="B113" s="35"/>
      <c r="C113" s="35"/>
    </row>
    <row r="114" spans="2:3" ht="13.15">
      <c r="B114" s="35"/>
      <c r="C114" s="35"/>
    </row>
    <row r="115" spans="2:3" ht="13.15">
      <c r="B115" s="35"/>
      <c r="C115" s="35"/>
    </row>
    <row r="116" spans="2:3" ht="13.15">
      <c r="B116" s="35"/>
      <c r="C116" s="35"/>
    </row>
    <row r="117" spans="2:3" ht="13.15">
      <c r="B117" s="35"/>
      <c r="C117" s="35"/>
    </row>
    <row r="118" spans="2:3" ht="13.15">
      <c r="B118" s="35"/>
      <c r="C118" s="35"/>
    </row>
    <row r="119" spans="2:3" ht="13.15">
      <c r="B119" s="35"/>
      <c r="C119" s="35"/>
    </row>
    <row r="120" spans="2:3" ht="13.15">
      <c r="B120" s="35"/>
      <c r="C120" s="35"/>
    </row>
    <row r="121" spans="2:3" ht="13.15">
      <c r="B121" s="35"/>
      <c r="C121" s="35"/>
    </row>
    <row r="122" spans="2:3" ht="13.15">
      <c r="B122" s="35"/>
      <c r="C122" s="35"/>
    </row>
    <row r="123" spans="2:3" ht="13.15">
      <c r="B123" s="35"/>
      <c r="C123" s="35"/>
    </row>
    <row r="124" spans="2:3" ht="13.15">
      <c r="B124" s="35"/>
      <c r="C124" s="35"/>
    </row>
    <row r="125" spans="2:3" ht="13.15">
      <c r="B125" s="35"/>
      <c r="C125" s="35"/>
    </row>
    <row r="126" spans="2:3" ht="13.15">
      <c r="B126" s="35"/>
      <c r="C126" s="35"/>
    </row>
    <row r="127" spans="2:3" ht="13.15">
      <c r="B127" s="35"/>
      <c r="C127" s="35"/>
    </row>
    <row r="128" spans="2:3" ht="13.15">
      <c r="B128" s="35"/>
      <c r="C128" s="35"/>
    </row>
    <row r="129" spans="2:3" ht="13.15">
      <c r="B129" s="35"/>
      <c r="C129" s="35"/>
    </row>
    <row r="130" spans="2:3" ht="13.15">
      <c r="B130" s="35"/>
      <c r="C130" s="35"/>
    </row>
    <row r="131" spans="2:3" ht="13.15">
      <c r="B131" s="35"/>
      <c r="C131" s="35"/>
    </row>
    <row r="132" spans="2:3" ht="13.15">
      <c r="B132" s="35"/>
      <c r="C132" s="35"/>
    </row>
    <row r="133" spans="2:3" ht="13.15">
      <c r="B133" s="35"/>
      <c r="C133" s="35"/>
    </row>
    <row r="134" spans="2:3" ht="13.15">
      <c r="B134" s="35"/>
      <c r="C134" s="35"/>
    </row>
    <row r="135" spans="2:3" ht="13.15">
      <c r="B135" s="35"/>
      <c r="C135" s="35"/>
    </row>
    <row r="136" spans="2:3" ht="13.15">
      <c r="B136" s="35"/>
      <c r="C136" s="35"/>
    </row>
    <row r="137" spans="2:3" ht="13.15">
      <c r="B137" s="35"/>
      <c r="C137" s="35"/>
    </row>
    <row r="138" spans="2:3" ht="13.15">
      <c r="B138" s="35"/>
      <c r="C138" s="35"/>
    </row>
    <row r="139" spans="2:3" ht="13.15">
      <c r="B139" s="35"/>
      <c r="C139" s="35"/>
    </row>
    <row r="140" spans="2:3" ht="13.15">
      <c r="B140" s="35"/>
      <c r="C140" s="35"/>
    </row>
    <row r="141" spans="2:3" ht="13.15">
      <c r="B141" s="35"/>
      <c r="C141" s="35"/>
    </row>
    <row r="142" spans="2:3" ht="13.15">
      <c r="B142" s="35"/>
      <c r="C142" s="35"/>
    </row>
    <row r="143" spans="2:3" ht="13.15">
      <c r="B143" s="35"/>
      <c r="C143" s="35"/>
    </row>
    <row r="144" spans="2:3" ht="13.15">
      <c r="B144" s="35"/>
      <c r="C144" s="35"/>
    </row>
    <row r="145" spans="2:3" ht="13.15">
      <c r="B145" s="35"/>
      <c r="C145" s="35"/>
    </row>
    <row r="146" spans="2:3" ht="13.15">
      <c r="B146" s="35"/>
      <c r="C146" s="35"/>
    </row>
    <row r="147" spans="2:3" ht="13.15">
      <c r="B147" s="35"/>
      <c r="C147" s="35"/>
    </row>
    <row r="148" spans="2:3" ht="13.15">
      <c r="B148" s="35"/>
      <c r="C148" s="35"/>
    </row>
    <row r="149" spans="2:3" ht="13.15">
      <c r="B149" s="35"/>
      <c r="C149" s="35"/>
    </row>
    <row r="150" spans="2:3" ht="13.15">
      <c r="B150" s="35"/>
      <c r="C150" s="35"/>
    </row>
    <row r="151" spans="2:3" ht="13.15">
      <c r="B151" s="35"/>
      <c r="C151" s="35"/>
    </row>
    <row r="152" spans="2:3" ht="13.15">
      <c r="B152" s="35"/>
      <c r="C152" s="35"/>
    </row>
    <row r="153" spans="2:3" ht="13.15">
      <c r="B153" s="35"/>
      <c r="C153" s="35"/>
    </row>
    <row r="154" spans="2:3" ht="13.15">
      <c r="B154" s="35"/>
      <c r="C154" s="35"/>
    </row>
    <row r="155" spans="2:3" ht="13.15">
      <c r="B155" s="35"/>
      <c r="C155" s="35"/>
    </row>
    <row r="156" spans="2:3" ht="13.15">
      <c r="B156" s="35"/>
      <c r="C156" s="35"/>
    </row>
    <row r="157" spans="2:3" ht="13.15">
      <c r="B157" s="35"/>
      <c r="C157" s="35"/>
    </row>
    <row r="158" spans="2:3" ht="13.15">
      <c r="B158" s="35"/>
      <c r="C158" s="35"/>
    </row>
    <row r="159" spans="2:3" ht="13.15">
      <c r="B159" s="35"/>
      <c r="C159" s="35"/>
    </row>
    <row r="160" spans="2:3" ht="13.15">
      <c r="B160" s="35"/>
      <c r="C160" s="35"/>
    </row>
    <row r="161" spans="2:3" ht="13.15">
      <c r="B161" s="35"/>
      <c r="C161" s="35"/>
    </row>
    <row r="162" spans="2:3" ht="13.15">
      <c r="B162" s="35"/>
      <c r="C162" s="35"/>
    </row>
    <row r="163" spans="2:3" ht="13.15">
      <c r="B163" s="35"/>
      <c r="C163" s="35"/>
    </row>
    <row r="164" spans="2:3" ht="13.15">
      <c r="B164" s="35"/>
      <c r="C164" s="35"/>
    </row>
    <row r="165" spans="2:3" ht="13.15">
      <c r="B165" s="35"/>
      <c r="C165" s="35"/>
    </row>
    <row r="166" spans="2:3" ht="13.15">
      <c r="B166" s="35"/>
      <c r="C166" s="35"/>
    </row>
    <row r="167" spans="2:3" ht="13.15">
      <c r="B167" s="35"/>
      <c r="C167" s="35"/>
    </row>
    <row r="168" spans="2:3" ht="13.15">
      <c r="B168" s="35"/>
      <c r="C168" s="35"/>
    </row>
    <row r="169" spans="2:3" ht="13.15">
      <c r="B169" s="35"/>
      <c r="C169" s="35"/>
    </row>
    <row r="170" spans="2:3" ht="13.15">
      <c r="B170" s="35"/>
      <c r="C170" s="35"/>
    </row>
    <row r="171" spans="2:3" ht="13.15">
      <c r="B171" s="35"/>
      <c r="C171" s="35"/>
    </row>
    <row r="172" spans="2:3" ht="13.15">
      <c r="B172" s="35"/>
      <c r="C172" s="35"/>
    </row>
    <row r="173" spans="2:3" ht="13.15">
      <c r="B173" s="35"/>
      <c r="C173" s="35"/>
    </row>
    <row r="174" spans="2:3" ht="13.15">
      <c r="B174" s="35"/>
      <c r="C174" s="35"/>
    </row>
    <row r="175" spans="2:3" ht="13.15">
      <c r="B175" s="35"/>
      <c r="C175" s="35"/>
    </row>
    <row r="176" spans="2:3" ht="13.15">
      <c r="B176" s="35"/>
      <c r="C176" s="35"/>
    </row>
    <row r="177" spans="2:3" ht="13.15">
      <c r="B177" s="35"/>
      <c r="C177" s="35"/>
    </row>
    <row r="178" spans="2:3" ht="13.15">
      <c r="B178" s="35"/>
      <c r="C178" s="35"/>
    </row>
    <row r="179" spans="2:3" ht="13.15">
      <c r="B179" s="35"/>
      <c r="C179" s="35"/>
    </row>
    <row r="180" spans="2:3" ht="13.15">
      <c r="B180" s="35"/>
      <c r="C180" s="35"/>
    </row>
    <row r="181" spans="2:3" ht="13.15">
      <c r="B181" s="35"/>
      <c r="C181" s="35"/>
    </row>
    <row r="182" spans="2:3" ht="13.15">
      <c r="B182" s="35"/>
      <c r="C182" s="35"/>
    </row>
    <row r="183" spans="2:3" ht="13.15">
      <c r="B183" s="35"/>
      <c r="C183" s="35"/>
    </row>
    <row r="184" spans="2:3" ht="13.15">
      <c r="B184" s="35"/>
      <c r="C184" s="35"/>
    </row>
    <row r="185" spans="2:3" ht="13.15">
      <c r="B185" s="35"/>
      <c r="C185" s="35"/>
    </row>
    <row r="186" spans="2:3" ht="13.15">
      <c r="B186" s="35"/>
      <c r="C186" s="35"/>
    </row>
    <row r="187" spans="2:3" ht="13.15">
      <c r="B187" s="35"/>
      <c r="C187" s="35"/>
    </row>
    <row r="188" spans="2:3" ht="13.15">
      <c r="B188" s="35"/>
      <c r="C188" s="35"/>
    </row>
    <row r="189" spans="2:3" ht="13.15">
      <c r="B189" s="35"/>
      <c r="C189" s="35"/>
    </row>
    <row r="190" spans="2:3" ht="13.15">
      <c r="B190" s="35"/>
      <c r="C190" s="35"/>
    </row>
    <row r="191" spans="2:3" ht="13.15">
      <c r="B191" s="35"/>
      <c r="C191" s="35"/>
    </row>
    <row r="192" spans="2:3" ht="13.15">
      <c r="B192" s="35"/>
      <c r="C192" s="35"/>
    </row>
    <row r="193" spans="2:3" ht="13.15">
      <c r="B193" s="35"/>
      <c r="C193" s="35"/>
    </row>
    <row r="194" spans="2:3" ht="13.15">
      <c r="B194" s="35"/>
      <c r="C194" s="35"/>
    </row>
    <row r="195" spans="2:3" ht="13.15">
      <c r="B195" s="35"/>
      <c r="C195" s="35"/>
    </row>
    <row r="196" spans="2:3" ht="13.15">
      <c r="B196" s="35"/>
      <c r="C196" s="35"/>
    </row>
    <row r="197" spans="2:3" ht="13.15">
      <c r="B197" s="35"/>
      <c r="C197" s="35"/>
    </row>
    <row r="198" spans="2:3" ht="13.15">
      <c r="B198" s="35"/>
      <c r="C198" s="35"/>
    </row>
    <row r="199" spans="2:3" ht="13.15">
      <c r="B199" s="35"/>
      <c r="C199" s="35"/>
    </row>
    <row r="200" spans="2:3" ht="13.15">
      <c r="B200" s="35"/>
      <c r="C200" s="35"/>
    </row>
    <row r="201" spans="2:3" ht="13.15">
      <c r="B201" s="35"/>
      <c r="C201" s="35"/>
    </row>
    <row r="202" spans="2:3" ht="13.15">
      <c r="B202" s="35"/>
      <c r="C202" s="35"/>
    </row>
    <row r="203" spans="2:3" ht="13.15">
      <c r="B203" s="35"/>
      <c r="C203" s="35"/>
    </row>
    <row r="204" spans="2:3" ht="13.15">
      <c r="B204" s="35"/>
      <c r="C204" s="35"/>
    </row>
    <row r="205" spans="2:3" ht="13.15">
      <c r="B205" s="35"/>
      <c r="C205" s="35"/>
    </row>
    <row r="206" spans="2:3" ht="13.15">
      <c r="B206" s="35"/>
      <c r="C206" s="35"/>
    </row>
    <row r="207" spans="2:3" ht="13.15">
      <c r="B207" s="35"/>
      <c r="C207" s="35"/>
    </row>
    <row r="208" spans="2:3" ht="13.15">
      <c r="B208" s="35"/>
      <c r="C208" s="35"/>
    </row>
    <row r="209" spans="2:3" ht="13.15">
      <c r="B209" s="35"/>
      <c r="C209" s="35"/>
    </row>
    <row r="210" spans="2:3" ht="13.15">
      <c r="B210" s="35"/>
      <c r="C210" s="35"/>
    </row>
    <row r="211" spans="2:3" ht="13.15">
      <c r="B211" s="35"/>
      <c r="C211" s="35"/>
    </row>
    <row r="212" spans="2:3" ht="13.15">
      <c r="B212" s="35"/>
      <c r="C212" s="35"/>
    </row>
    <row r="213" spans="2:3" ht="13.15">
      <c r="B213" s="35"/>
      <c r="C213" s="35"/>
    </row>
    <row r="214" spans="2:3" ht="13.15">
      <c r="B214" s="35"/>
      <c r="C214" s="35"/>
    </row>
    <row r="215" spans="2:3" ht="13.15">
      <c r="B215" s="35"/>
      <c r="C215" s="35"/>
    </row>
    <row r="216" spans="2:3" ht="13.15">
      <c r="B216" s="35"/>
      <c r="C216" s="35"/>
    </row>
    <row r="217" spans="2:3" ht="13.15">
      <c r="B217" s="35"/>
      <c r="C217" s="35"/>
    </row>
    <row r="218" spans="2:3" ht="13.15">
      <c r="B218" s="35"/>
      <c r="C218" s="35"/>
    </row>
    <row r="219" spans="2:3" ht="13.15">
      <c r="B219" s="35"/>
      <c r="C219" s="35"/>
    </row>
    <row r="220" spans="2:3" ht="13.15">
      <c r="B220" s="35"/>
      <c r="C220" s="35"/>
    </row>
    <row r="221" spans="2:3" ht="13.15">
      <c r="B221" s="35"/>
      <c r="C221" s="35"/>
    </row>
    <row r="222" spans="2:3" ht="13.15">
      <c r="B222" s="35"/>
      <c r="C222" s="35"/>
    </row>
    <row r="223" spans="2:3" ht="13.15">
      <c r="B223" s="35"/>
      <c r="C223" s="35"/>
    </row>
    <row r="224" spans="2:3" ht="13.15">
      <c r="B224" s="35"/>
      <c r="C224" s="35"/>
    </row>
    <row r="225" spans="2:3" ht="13.15">
      <c r="B225" s="35"/>
      <c r="C225" s="35"/>
    </row>
    <row r="226" spans="2:3" ht="13.15">
      <c r="B226" s="35"/>
      <c r="C226" s="35"/>
    </row>
    <row r="227" spans="2:3" ht="13.15">
      <c r="B227" s="35"/>
      <c r="C227" s="35"/>
    </row>
    <row r="228" spans="2:3" ht="13.15">
      <c r="B228" s="35"/>
      <c r="C228" s="35"/>
    </row>
    <row r="229" spans="2:3" ht="13.15">
      <c r="B229" s="35"/>
      <c r="C229" s="35"/>
    </row>
    <row r="230" spans="2:3" ht="13.15">
      <c r="B230" s="35"/>
      <c r="C230" s="35"/>
    </row>
    <row r="231" spans="2:3" ht="13.15">
      <c r="B231" s="35"/>
      <c r="C231" s="35"/>
    </row>
    <row r="232" spans="2:3" ht="13.15">
      <c r="B232" s="35"/>
      <c r="C232" s="35"/>
    </row>
    <row r="233" spans="2:3" ht="13.15">
      <c r="B233" s="35"/>
      <c r="C233" s="35"/>
    </row>
    <row r="234" spans="2:3" ht="13.15">
      <c r="B234" s="35"/>
      <c r="C234" s="35"/>
    </row>
    <row r="235" spans="2:3" ht="13.15">
      <c r="B235" s="35"/>
      <c r="C235" s="35"/>
    </row>
    <row r="236" spans="2:3" ht="13.15">
      <c r="B236" s="35"/>
      <c r="C236" s="35"/>
    </row>
    <row r="237" spans="2:3" ht="13.15">
      <c r="B237" s="35"/>
      <c r="C237" s="35"/>
    </row>
    <row r="238" spans="2:3" ht="13.15">
      <c r="B238" s="35"/>
      <c r="C238" s="35"/>
    </row>
    <row r="239" spans="2:3" ht="13.15">
      <c r="B239" s="35"/>
      <c r="C239" s="35"/>
    </row>
    <row r="240" spans="2:3" ht="13.15">
      <c r="B240" s="35"/>
      <c r="C240" s="35"/>
    </row>
    <row r="241" spans="2:3" ht="13.15">
      <c r="B241" s="35"/>
      <c r="C241" s="35"/>
    </row>
    <row r="242" spans="2:3" ht="13.15">
      <c r="B242" s="35"/>
      <c r="C242" s="35"/>
    </row>
    <row r="243" spans="2:3" ht="13.15">
      <c r="B243" s="35"/>
      <c r="C243" s="35"/>
    </row>
    <row r="244" spans="2:3" ht="13.15">
      <c r="B244" s="35"/>
      <c r="C244" s="35"/>
    </row>
    <row r="245" spans="2:3" ht="13.15">
      <c r="B245" s="35"/>
      <c r="C245" s="35"/>
    </row>
    <row r="246" spans="2:3" ht="13.15">
      <c r="B246" s="35"/>
      <c r="C246" s="35"/>
    </row>
    <row r="247" spans="2:3" ht="13.15">
      <c r="B247" s="35"/>
      <c r="C247" s="35"/>
    </row>
    <row r="248" spans="2:3" ht="13.15">
      <c r="B248" s="35"/>
      <c r="C248" s="35"/>
    </row>
    <row r="249" spans="2:3" ht="13.15">
      <c r="B249" s="35"/>
      <c r="C249" s="35"/>
    </row>
    <row r="250" spans="2:3" ht="13.15">
      <c r="B250" s="35"/>
      <c r="C250" s="35"/>
    </row>
    <row r="251" spans="2:3" ht="13.15">
      <c r="B251" s="35"/>
      <c r="C251" s="35"/>
    </row>
    <row r="252" spans="2:3" ht="13.15">
      <c r="B252" s="35"/>
      <c r="C252" s="35"/>
    </row>
    <row r="253" spans="2:3" ht="13.15">
      <c r="B253" s="35"/>
      <c r="C253" s="35"/>
    </row>
    <row r="254" spans="2:3" ht="13.15">
      <c r="B254" s="35"/>
      <c r="C254" s="35"/>
    </row>
    <row r="255" spans="2:3" ht="13.15">
      <c r="B255" s="35"/>
      <c r="C255" s="35"/>
    </row>
    <row r="256" spans="2:3" ht="13.15">
      <c r="B256" s="35"/>
      <c r="C256" s="35"/>
    </row>
    <row r="257" spans="2:3" ht="13.15">
      <c r="B257" s="35"/>
      <c r="C257" s="35"/>
    </row>
    <row r="258" spans="2:3" ht="13.15">
      <c r="B258" s="35"/>
      <c r="C258" s="35"/>
    </row>
    <row r="259" spans="2:3" ht="13.15">
      <c r="B259" s="35"/>
      <c r="C259" s="35"/>
    </row>
    <row r="260" spans="2:3" ht="13.15">
      <c r="B260" s="35"/>
      <c r="C260" s="35"/>
    </row>
    <row r="261" spans="2:3" ht="13.15">
      <c r="B261" s="35"/>
      <c r="C261" s="35"/>
    </row>
    <row r="262" spans="2:3" ht="13.15">
      <c r="B262" s="35"/>
      <c r="C262" s="35"/>
    </row>
    <row r="263" spans="2:3" ht="13.15">
      <c r="B263" s="35"/>
      <c r="C263" s="35"/>
    </row>
    <row r="264" spans="2:3" ht="13.15">
      <c r="B264" s="35"/>
      <c r="C264" s="35"/>
    </row>
    <row r="265" spans="2:3" ht="13.15">
      <c r="B265" s="35"/>
      <c r="C265" s="35"/>
    </row>
    <row r="266" spans="2:3" ht="13.15">
      <c r="B266" s="35"/>
      <c r="C266" s="35"/>
    </row>
    <row r="267" spans="2:3" ht="13.15">
      <c r="B267" s="35"/>
      <c r="C267" s="35"/>
    </row>
    <row r="268" spans="2:3" ht="13.15">
      <c r="B268" s="35"/>
      <c r="C268" s="35"/>
    </row>
    <row r="269" spans="2:3" ht="13.15">
      <c r="B269" s="35"/>
      <c r="C269" s="35"/>
    </row>
    <row r="270" spans="2:3" ht="13.15">
      <c r="B270" s="35"/>
      <c r="C270" s="35"/>
    </row>
    <row r="271" spans="2:3" ht="13.15">
      <c r="B271" s="35"/>
      <c r="C271" s="35"/>
    </row>
    <row r="272" spans="2:3" ht="13.15">
      <c r="B272" s="35"/>
      <c r="C272" s="35"/>
    </row>
    <row r="273" spans="2:3" ht="13.15">
      <c r="B273" s="35"/>
      <c r="C273" s="35"/>
    </row>
    <row r="274" spans="2:3" ht="13.15">
      <c r="B274" s="35"/>
      <c r="C274" s="35"/>
    </row>
    <row r="275" spans="2:3" ht="13.15">
      <c r="B275" s="35"/>
      <c r="C275" s="35"/>
    </row>
    <row r="276" spans="2:3" ht="13.15">
      <c r="B276" s="35"/>
      <c r="C276" s="35"/>
    </row>
    <row r="277" spans="2:3" ht="13.15">
      <c r="B277" s="35"/>
      <c r="C277" s="35"/>
    </row>
    <row r="278" spans="2:3" ht="13.15">
      <c r="B278" s="35"/>
      <c r="C278" s="35"/>
    </row>
    <row r="279" spans="2:3" ht="13.15">
      <c r="B279" s="35"/>
      <c r="C279" s="35"/>
    </row>
    <row r="280" spans="2:3" ht="13.15">
      <c r="B280" s="35"/>
      <c r="C280" s="35"/>
    </row>
    <row r="281" spans="2:3" ht="13.15">
      <c r="B281" s="35"/>
      <c r="C281" s="35"/>
    </row>
    <row r="282" spans="2:3" ht="13.15">
      <c r="B282" s="35"/>
      <c r="C282" s="35"/>
    </row>
    <row r="283" spans="2:3" ht="13.15">
      <c r="B283" s="35"/>
      <c r="C283" s="35"/>
    </row>
    <row r="284" spans="2:3" ht="13.15">
      <c r="B284" s="35"/>
      <c r="C284" s="35"/>
    </row>
    <row r="285" spans="2:3" ht="13.15">
      <c r="B285" s="35"/>
      <c r="C285" s="35"/>
    </row>
    <row r="286" spans="2:3" ht="13.15">
      <c r="B286" s="35"/>
      <c r="C286" s="35"/>
    </row>
    <row r="287" spans="2:3" ht="13.15">
      <c r="B287" s="35"/>
      <c r="C287" s="35"/>
    </row>
    <row r="288" spans="2:3" ht="13.15">
      <c r="B288" s="35"/>
      <c r="C288" s="35"/>
    </row>
    <row r="289" spans="2:3" ht="13.15">
      <c r="B289" s="35"/>
      <c r="C289" s="35"/>
    </row>
    <row r="290" spans="2:3" ht="13.15">
      <c r="B290" s="35"/>
      <c r="C290" s="35"/>
    </row>
    <row r="291" spans="2:3" ht="13.15">
      <c r="B291" s="35"/>
      <c r="C291" s="35"/>
    </row>
    <row r="292" spans="2:3" ht="13.15">
      <c r="B292" s="35"/>
      <c r="C292" s="35"/>
    </row>
    <row r="293" spans="2:3" ht="13.15">
      <c r="B293" s="35"/>
      <c r="C293" s="35"/>
    </row>
    <row r="294" spans="2:3" ht="13.15">
      <c r="B294" s="35"/>
      <c r="C294" s="35"/>
    </row>
    <row r="295" spans="2:3" ht="13.15">
      <c r="B295" s="35"/>
      <c r="C295" s="35"/>
    </row>
    <row r="296" spans="2:3" ht="13.15">
      <c r="B296" s="35"/>
      <c r="C296" s="35"/>
    </row>
    <row r="297" spans="2:3" ht="13.15">
      <c r="B297" s="35"/>
      <c r="C297" s="35"/>
    </row>
    <row r="298" spans="2:3" ht="13.15">
      <c r="B298" s="35"/>
      <c r="C298" s="35"/>
    </row>
    <row r="299" spans="2:3" ht="13.15">
      <c r="B299" s="35"/>
      <c r="C299" s="35"/>
    </row>
    <row r="300" spans="2:3" ht="13.15">
      <c r="B300" s="35"/>
      <c r="C300" s="35"/>
    </row>
    <row r="301" spans="2:3" ht="13.15">
      <c r="B301" s="35"/>
      <c r="C301" s="35"/>
    </row>
    <row r="302" spans="2:3" ht="13.15">
      <c r="B302" s="35"/>
      <c r="C302" s="35"/>
    </row>
    <row r="303" spans="2:3" ht="13.15">
      <c r="B303" s="35"/>
      <c r="C303" s="35"/>
    </row>
    <row r="304" spans="2:3" ht="13.15">
      <c r="B304" s="35"/>
      <c r="C304" s="35"/>
    </row>
    <row r="305" spans="2:3" ht="13.15">
      <c r="B305" s="35"/>
      <c r="C305" s="35"/>
    </row>
    <row r="306" spans="2:3" ht="13.15">
      <c r="B306" s="35"/>
      <c r="C306" s="35"/>
    </row>
    <row r="307" spans="2:3" ht="13.15">
      <c r="B307" s="35"/>
      <c r="C307" s="35"/>
    </row>
    <row r="308" spans="2:3" ht="13.15">
      <c r="B308" s="35"/>
      <c r="C308" s="35"/>
    </row>
    <row r="309" spans="2:3" ht="13.15">
      <c r="B309" s="35"/>
      <c r="C309" s="35"/>
    </row>
    <row r="310" spans="2:3" ht="13.15">
      <c r="B310" s="35"/>
      <c r="C310" s="35"/>
    </row>
    <row r="311" spans="2:3" ht="13.15">
      <c r="B311" s="35"/>
      <c r="C311" s="35"/>
    </row>
    <row r="312" spans="2:3" ht="13.15">
      <c r="B312" s="35"/>
      <c r="C312" s="35"/>
    </row>
    <row r="313" spans="2:3" ht="13.15">
      <c r="B313" s="35"/>
      <c r="C313" s="35"/>
    </row>
    <row r="314" spans="2:3" ht="13.15">
      <c r="B314" s="35"/>
      <c r="C314" s="35"/>
    </row>
    <row r="315" spans="2:3" ht="13.15">
      <c r="B315" s="35"/>
      <c r="C315" s="35"/>
    </row>
    <row r="316" spans="2:3" ht="13.15">
      <c r="B316" s="35"/>
      <c r="C316" s="35"/>
    </row>
    <row r="317" spans="2:3" ht="13.15">
      <c r="B317" s="35"/>
      <c r="C317" s="35"/>
    </row>
    <row r="318" spans="2:3" ht="13.15">
      <c r="B318" s="35"/>
      <c r="C318" s="35"/>
    </row>
    <row r="319" spans="2:3" ht="13.15">
      <c r="B319" s="35"/>
      <c r="C319" s="35"/>
    </row>
    <row r="320" spans="2:3" ht="13.15">
      <c r="B320" s="35"/>
      <c r="C320" s="35"/>
    </row>
    <row r="321" spans="2:3" ht="13.15">
      <c r="B321" s="35"/>
      <c r="C321" s="35"/>
    </row>
    <row r="322" spans="2:3" ht="13.15">
      <c r="B322" s="35"/>
      <c r="C322" s="35"/>
    </row>
    <row r="323" spans="2:3" ht="13.15">
      <c r="B323" s="35"/>
      <c r="C323" s="35"/>
    </row>
    <row r="324" spans="2:3" ht="13.15">
      <c r="B324" s="35"/>
      <c r="C324" s="35"/>
    </row>
    <row r="325" spans="2:3" ht="13.15">
      <c r="B325" s="35"/>
      <c r="C325" s="35"/>
    </row>
    <row r="326" spans="2:3" ht="13.15">
      <c r="B326" s="35"/>
      <c r="C326" s="35"/>
    </row>
    <row r="327" spans="2:3" ht="13.15">
      <c r="B327" s="35"/>
      <c r="C327" s="35"/>
    </row>
    <row r="328" spans="2:3" ht="13.15">
      <c r="B328" s="35"/>
      <c r="C328" s="35"/>
    </row>
    <row r="329" spans="2:3" ht="13.15">
      <c r="B329" s="35"/>
      <c r="C329" s="35"/>
    </row>
    <row r="330" spans="2:3" ht="13.15">
      <c r="B330" s="35"/>
      <c r="C330" s="35"/>
    </row>
    <row r="331" spans="2:3" ht="13.15">
      <c r="B331" s="35"/>
      <c r="C331" s="35"/>
    </row>
    <row r="332" spans="2:3" ht="13.15">
      <c r="B332" s="35"/>
      <c r="C332" s="35"/>
    </row>
    <row r="333" spans="2:3" ht="13.15">
      <c r="B333" s="35"/>
      <c r="C333" s="35"/>
    </row>
    <row r="334" spans="2:3" ht="13.15">
      <c r="B334" s="35"/>
      <c r="C334" s="35"/>
    </row>
    <row r="335" spans="2:3" ht="13.15">
      <c r="B335" s="35"/>
      <c r="C335" s="35"/>
    </row>
    <row r="336" spans="2:3" ht="13.15">
      <c r="B336" s="35"/>
      <c r="C336" s="35"/>
    </row>
    <row r="337" spans="2:3" ht="13.15">
      <c r="B337" s="35"/>
      <c r="C337" s="35"/>
    </row>
    <row r="338" spans="2:3" ht="13.15">
      <c r="B338" s="35"/>
      <c r="C338" s="35"/>
    </row>
    <row r="339" spans="2:3" ht="13.15">
      <c r="B339" s="35"/>
      <c r="C339" s="35"/>
    </row>
    <row r="340" spans="2:3" ht="13.15">
      <c r="B340" s="35"/>
      <c r="C340" s="35"/>
    </row>
    <row r="341" spans="2:3" ht="13.15">
      <c r="B341" s="35"/>
      <c r="C341" s="35"/>
    </row>
    <row r="342" spans="2:3" ht="13.15">
      <c r="B342" s="35"/>
      <c r="C342" s="35"/>
    </row>
    <row r="343" spans="2:3" ht="13.15">
      <c r="B343" s="35"/>
      <c r="C343" s="35"/>
    </row>
    <row r="344" spans="2:3" ht="13.15">
      <c r="B344" s="35"/>
      <c r="C344" s="35"/>
    </row>
    <row r="345" spans="2:3" ht="13.15">
      <c r="B345" s="35"/>
      <c r="C345" s="35"/>
    </row>
    <row r="346" spans="2:3" ht="13.15">
      <c r="B346" s="35"/>
      <c r="C346" s="35"/>
    </row>
    <row r="347" spans="2:3" ht="13.15">
      <c r="B347" s="35"/>
      <c r="C347" s="35"/>
    </row>
    <row r="348" spans="2:3" ht="13.15">
      <c r="B348" s="35"/>
      <c r="C348" s="35"/>
    </row>
    <row r="349" spans="2:3" ht="13.15">
      <c r="B349" s="35"/>
      <c r="C349" s="35"/>
    </row>
    <row r="350" spans="2:3" ht="13.15">
      <c r="B350" s="35"/>
      <c r="C350" s="35"/>
    </row>
    <row r="351" spans="2:3" ht="13.15">
      <c r="B351" s="35"/>
      <c r="C351" s="35"/>
    </row>
    <row r="352" spans="2:3" ht="13.15">
      <c r="B352" s="35"/>
      <c r="C352" s="35"/>
    </row>
    <row r="353" spans="2:3" ht="13.15">
      <c r="B353" s="35"/>
      <c r="C353" s="35"/>
    </row>
    <row r="354" spans="2:3" ht="13.15">
      <c r="B354" s="35"/>
      <c r="C354" s="35"/>
    </row>
    <row r="355" spans="2:3" ht="13.15">
      <c r="B355" s="35"/>
      <c r="C355" s="35"/>
    </row>
    <row r="356" spans="2:3" ht="13.15">
      <c r="B356" s="35"/>
      <c r="C356" s="35"/>
    </row>
    <row r="357" spans="2:3" ht="13.15">
      <c r="B357" s="35"/>
      <c r="C357" s="35"/>
    </row>
    <row r="358" spans="2:3" ht="13.15">
      <c r="B358" s="35"/>
      <c r="C358" s="35"/>
    </row>
    <row r="359" spans="2:3" ht="13.15">
      <c r="B359" s="35"/>
      <c r="C359" s="35"/>
    </row>
    <row r="360" spans="2:3" ht="13.15">
      <c r="B360" s="35"/>
      <c r="C360" s="35"/>
    </row>
    <row r="361" spans="2:3" ht="13.15">
      <c r="B361" s="35"/>
      <c r="C361" s="35"/>
    </row>
    <row r="362" spans="2:3" ht="13.15">
      <c r="B362" s="35"/>
      <c r="C362" s="35"/>
    </row>
    <row r="363" spans="2:3" ht="13.15">
      <c r="B363" s="35"/>
      <c r="C363" s="35"/>
    </row>
    <row r="364" spans="2:3" ht="13.15">
      <c r="B364" s="35"/>
      <c r="C364" s="35"/>
    </row>
    <row r="365" spans="2:3" ht="13.15">
      <c r="B365" s="35"/>
      <c r="C365" s="35"/>
    </row>
    <row r="366" spans="2:3" ht="13.15">
      <c r="B366" s="35"/>
      <c r="C366" s="35"/>
    </row>
    <row r="367" spans="2:3" ht="13.15">
      <c r="B367" s="35"/>
      <c r="C367" s="35"/>
    </row>
    <row r="368" spans="2:3" ht="13.15">
      <c r="B368" s="35"/>
      <c r="C368" s="35"/>
    </row>
    <row r="369" spans="2:3" ht="13.15">
      <c r="B369" s="35"/>
      <c r="C369" s="35"/>
    </row>
    <row r="370" spans="2:3" ht="13.15">
      <c r="B370" s="35"/>
      <c r="C370" s="35"/>
    </row>
    <row r="371" spans="2:3" ht="13.15">
      <c r="B371" s="35"/>
      <c r="C371" s="35"/>
    </row>
    <row r="372" spans="2:3" ht="13.15">
      <c r="B372" s="35"/>
      <c r="C372" s="35"/>
    </row>
    <row r="373" spans="2:3" ht="13.15">
      <c r="B373" s="35"/>
      <c r="C373" s="35"/>
    </row>
    <row r="374" spans="2:3" ht="13.15">
      <c r="B374" s="35"/>
      <c r="C374" s="35"/>
    </row>
    <row r="375" spans="2:3" ht="13.15">
      <c r="B375" s="35"/>
      <c r="C375" s="35"/>
    </row>
    <row r="376" spans="2:3" ht="13.15">
      <c r="B376" s="35"/>
      <c r="C376" s="35"/>
    </row>
    <row r="377" spans="2:3" ht="13.15">
      <c r="B377" s="35"/>
      <c r="C377" s="35"/>
    </row>
    <row r="378" spans="2:3" ht="13.15">
      <c r="B378" s="35"/>
      <c r="C378" s="35"/>
    </row>
    <row r="379" spans="2:3" ht="13.15">
      <c r="B379" s="35"/>
      <c r="C379" s="35"/>
    </row>
    <row r="380" spans="2:3" ht="13.15">
      <c r="B380" s="35"/>
      <c r="C380" s="35"/>
    </row>
    <row r="381" spans="2:3" ht="13.15">
      <c r="B381" s="35"/>
      <c r="C381" s="35"/>
    </row>
    <row r="382" spans="2:3" ht="13.15">
      <c r="B382" s="35"/>
      <c r="C382" s="35"/>
    </row>
    <row r="383" spans="2:3" ht="13.15">
      <c r="B383" s="35"/>
      <c r="C383" s="35"/>
    </row>
    <row r="384" spans="2:3" ht="13.15">
      <c r="B384" s="35"/>
      <c r="C384" s="35"/>
    </row>
    <row r="385" spans="2:3" ht="13.15">
      <c r="B385" s="35"/>
      <c r="C385" s="35"/>
    </row>
    <row r="386" spans="2:3" ht="13.15">
      <c r="B386" s="35"/>
      <c r="C386" s="35"/>
    </row>
    <row r="387" spans="2:3" ht="13.15">
      <c r="B387" s="35"/>
      <c r="C387" s="35"/>
    </row>
    <row r="388" spans="2:3" ht="13.15">
      <c r="B388" s="35"/>
      <c r="C388" s="35"/>
    </row>
    <row r="389" spans="2:3" ht="13.15">
      <c r="B389" s="35"/>
      <c r="C389" s="35"/>
    </row>
    <row r="390" spans="2:3" ht="13.15">
      <c r="B390" s="35"/>
      <c r="C390" s="35"/>
    </row>
    <row r="391" spans="2:3" ht="13.15">
      <c r="B391" s="35"/>
      <c r="C391" s="35"/>
    </row>
    <row r="392" spans="2:3" ht="13.15">
      <c r="B392" s="35"/>
      <c r="C392" s="35"/>
    </row>
    <row r="393" spans="2:3" ht="13.15">
      <c r="B393" s="35"/>
      <c r="C393" s="35"/>
    </row>
    <row r="394" spans="2:3" ht="13.15">
      <c r="B394" s="35"/>
      <c r="C394" s="35"/>
    </row>
    <row r="395" spans="2:3" ht="13.15">
      <c r="B395" s="35"/>
      <c r="C395" s="35"/>
    </row>
    <row r="396" spans="2:3" ht="13.15">
      <c r="B396" s="35"/>
      <c r="C396" s="35"/>
    </row>
    <row r="397" spans="2:3" ht="13.15">
      <c r="B397" s="35"/>
      <c r="C397" s="35"/>
    </row>
    <row r="398" spans="2:3" ht="13.15">
      <c r="B398" s="35"/>
      <c r="C398" s="35"/>
    </row>
    <row r="399" spans="2:3" ht="13.15">
      <c r="B399" s="35"/>
      <c r="C399" s="35"/>
    </row>
    <row r="400" spans="2:3" ht="13.15">
      <c r="B400" s="35"/>
      <c r="C400" s="35"/>
    </row>
    <row r="401" spans="2:3" ht="13.15">
      <c r="B401" s="35"/>
      <c r="C401" s="35"/>
    </row>
    <row r="402" spans="2:3" ht="13.15">
      <c r="B402" s="35"/>
      <c r="C402" s="35"/>
    </row>
    <row r="403" spans="2:3" ht="13.15">
      <c r="B403" s="35"/>
      <c r="C403" s="35"/>
    </row>
    <row r="404" spans="2:3" ht="13.15">
      <c r="B404" s="35"/>
      <c r="C404" s="35"/>
    </row>
    <row r="405" spans="2:3" ht="13.15">
      <c r="B405" s="35"/>
      <c r="C405" s="35"/>
    </row>
    <row r="406" spans="2:3" ht="13.15">
      <c r="B406" s="35"/>
      <c r="C406" s="35"/>
    </row>
    <row r="407" spans="2:3" ht="13.15">
      <c r="B407" s="35"/>
      <c r="C407" s="35"/>
    </row>
    <row r="408" spans="2:3" ht="13.15">
      <c r="B408" s="35"/>
      <c r="C408" s="35"/>
    </row>
    <row r="409" spans="2:3" ht="13.15">
      <c r="B409" s="35"/>
      <c r="C409" s="35"/>
    </row>
    <row r="410" spans="2:3" ht="13.15">
      <c r="B410" s="35"/>
      <c r="C410" s="35"/>
    </row>
    <row r="411" spans="2:3" ht="13.15">
      <c r="B411" s="35"/>
      <c r="C411" s="35"/>
    </row>
    <row r="412" spans="2:3" ht="13.15">
      <c r="B412" s="35"/>
      <c r="C412" s="35"/>
    </row>
    <row r="413" spans="2:3" ht="13.15">
      <c r="B413" s="35"/>
      <c r="C413" s="35"/>
    </row>
    <row r="414" spans="2:3" ht="13.15">
      <c r="B414" s="35"/>
      <c r="C414" s="35"/>
    </row>
    <row r="415" spans="2:3" ht="13.15">
      <c r="B415" s="35"/>
      <c r="C415" s="35"/>
    </row>
    <row r="416" spans="2:3" ht="13.15">
      <c r="B416" s="35"/>
      <c r="C416" s="35"/>
    </row>
    <row r="417" spans="2:3" ht="13.15">
      <c r="B417" s="35"/>
      <c r="C417" s="35"/>
    </row>
    <row r="418" spans="2:3" ht="13.15">
      <c r="B418" s="35"/>
      <c r="C418" s="35"/>
    </row>
    <row r="419" spans="2:3" ht="13.15">
      <c r="B419" s="35"/>
      <c r="C419" s="35"/>
    </row>
    <row r="420" spans="2:3" ht="13.15">
      <c r="B420" s="35"/>
      <c r="C420" s="35"/>
    </row>
    <row r="421" spans="2:3" ht="13.15">
      <c r="B421" s="35"/>
      <c r="C421" s="35"/>
    </row>
    <row r="422" spans="2:3" ht="13.15">
      <c r="B422" s="35"/>
      <c r="C422" s="35"/>
    </row>
    <row r="423" spans="2:3" ht="13.15">
      <c r="B423" s="35"/>
      <c r="C423" s="35"/>
    </row>
    <row r="424" spans="2:3" ht="13.15">
      <c r="B424" s="35"/>
      <c r="C424" s="35"/>
    </row>
    <row r="425" spans="2:3" ht="13.15">
      <c r="B425" s="35"/>
      <c r="C425" s="35"/>
    </row>
    <row r="426" spans="2:3" ht="13.15">
      <c r="B426" s="35"/>
      <c r="C426" s="35"/>
    </row>
    <row r="427" spans="2:3" ht="13.15">
      <c r="B427" s="35"/>
      <c r="C427" s="35"/>
    </row>
    <row r="428" spans="2:3" ht="13.15">
      <c r="B428" s="35"/>
      <c r="C428" s="35"/>
    </row>
    <row r="429" spans="2:3" ht="13.15">
      <c r="B429" s="35"/>
      <c r="C429" s="35"/>
    </row>
    <row r="430" spans="2:3" ht="13.15">
      <c r="B430" s="35"/>
      <c r="C430" s="35"/>
    </row>
    <row r="431" spans="2:3" ht="13.15">
      <c r="B431" s="35"/>
      <c r="C431" s="35"/>
    </row>
    <row r="432" spans="2:3" ht="13.15">
      <c r="B432" s="35"/>
      <c r="C432" s="35"/>
    </row>
    <row r="433" spans="2:3" ht="13.15">
      <c r="B433" s="35"/>
      <c r="C433" s="35"/>
    </row>
    <row r="434" spans="2:3" ht="13.15">
      <c r="B434" s="35"/>
      <c r="C434" s="35"/>
    </row>
    <row r="435" spans="2:3" ht="13.15">
      <c r="B435" s="35"/>
      <c r="C435" s="35"/>
    </row>
    <row r="436" spans="2:3" ht="13.15">
      <c r="B436" s="35"/>
      <c r="C436" s="35"/>
    </row>
    <row r="437" spans="2:3" ht="13.15">
      <c r="B437" s="35"/>
      <c r="C437" s="35"/>
    </row>
    <row r="438" spans="2:3" ht="13.15">
      <c r="B438" s="35"/>
      <c r="C438" s="35"/>
    </row>
    <row r="439" spans="2:3" ht="13.15">
      <c r="B439" s="35"/>
      <c r="C439" s="35"/>
    </row>
    <row r="440" spans="2:3" ht="13.15">
      <c r="B440" s="35"/>
      <c r="C440" s="35"/>
    </row>
    <row r="441" spans="2:3" ht="13.15">
      <c r="B441" s="35"/>
      <c r="C441" s="35"/>
    </row>
    <row r="442" spans="2:3" ht="13.15">
      <c r="B442" s="35"/>
      <c r="C442" s="35"/>
    </row>
    <row r="443" spans="2:3" ht="13.15">
      <c r="B443" s="35"/>
      <c r="C443" s="35"/>
    </row>
    <row r="444" spans="2:3" ht="13.15">
      <c r="B444" s="35"/>
      <c r="C444" s="35"/>
    </row>
    <row r="445" spans="2:3" ht="13.15">
      <c r="B445" s="35"/>
      <c r="C445" s="35"/>
    </row>
    <row r="446" spans="2:3" ht="13.15">
      <c r="B446" s="35"/>
      <c r="C446" s="35"/>
    </row>
    <row r="447" spans="2:3" ht="13.15">
      <c r="B447" s="35"/>
      <c r="C447" s="35"/>
    </row>
    <row r="448" spans="2:3" ht="13.15">
      <c r="B448" s="35"/>
      <c r="C448" s="35"/>
    </row>
    <row r="449" spans="2:3" ht="13.15">
      <c r="B449" s="35"/>
      <c r="C449" s="35"/>
    </row>
    <row r="450" spans="2:3" ht="13.15">
      <c r="B450" s="35"/>
      <c r="C450" s="35"/>
    </row>
    <row r="451" spans="2:3" ht="13.15">
      <c r="B451" s="35"/>
      <c r="C451" s="35"/>
    </row>
    <row r="452" spans="2:3" ht="13.15">
      <c r="B452" s="35"/>
      <c r="C452" s="35"/>
    </row>
    <row r="453" spans="2:3" ht="13.15">
      <c r="B453" s="35"/>
      <c r="C453" s="35"/>
    </row>
    <row r="454" spans="2:3" ht="13.15">
      <c r="B454" s="35"/>
      <c r="C454" s="35"/>
    </row>
    <row r="455" spans="2:3" ht="13.15">
      <c r="B455" s="35"/>
      <c r="C455" s="35"/>
    </row>
    <row r="456" spans="2:3" ht="13.15">
      <c r="B456" s="35"/>
      <c r="C456" s="35"/>
    </row>
    <row r="457" spans="2:3" ht="13.15">
      <c r="B457" s="35"/>
      <c r="C457" s="35"/>
    </row>
    <row r="458" spans="2:3" ht="13.15">
      <c r="B458" s="35"/>
      <c r="C458" s="35"/>
    </row>
    <row r="459" spans="2:3" ht="13.15">
      <c r="B459" s="35"/>
      <c r="C459" s="35"/>
    </row>
    <row r="460" spans="2:3" ht="13.15">
      <c r="B460" s="35"/>
      <c r="C460" s="35"/>
    </row>
    <row r="461" spans="2:3" ht="13.15">
      <c r="B461" s="35"/>
      <c r="C461" s="35"/>
    </row>
    <row r="462" spans="2:3" ht="13.15">
      <c r="B462" s="35"/>
      <c r="C462" s="35"/>
    </row>
    <row r="463" spans="2:3" ht="13.15">
      <c r="B463" s="35"/>
      <c r="C463" s="35"/>
    </row>
    <row r="464" spans="2:3" ht="13.15">
      <c r="B464" s="35"/>
      <c r="C464" s="35"/>
    </row>
    <row r="465" spans="2:3" ht="13.15">
      <c r="B465" s="35"/>
      <c r="C465" s="35"/>
    </row>
    <row r="466" spans="2:3" ht="13.15">
      <c r="B466" s="35"/>
      <c r="C466" s="35"/>
    </row>
    <row r="467" spans="2:3" ht="13.15">
      <c r="B467" s="35"/>
      <c r="C467" s="35"/>
    </row>
    <row r="468" spans="2:3" ht="13.15">
      <c r="B468" s="35"/>
      <c r="C468" s="35"/>
    </row>
    <row r="469" spans="2:3" ht="13.15">
      <c r="B469" s="35"/>
      <c r="C469" s="35"/>
    </row>
    <row r="470" spans="2:3" ht="13.15">
      <c r="B470" s="35"/>
      <c r="C470" s="35"/>
    </row>
    <row r="471" spans="2:3" ht="13.15">
      <c r="B471" s="35"/>
      <c r="C471" s="35"/>
    </row>
    <row r="472" spans="2:3" ht="13.15">
      <c r="B472" s="35"/>
      <c r="C472" s="35"/>
    </row>
    <row r="473" spans="2:3" ht="13.15">
      <c r="B473" s="35"/>
      <c r="C473" s="35"/>
    </row>
    <row r="474" spans="2:3" ht="13.15">
      <c r="B474" s="35"/>
      <c r="C474" s="35"/>
    </row>
    <row r="475" spans="2:3" ht="13.15">
      <c r="B475" s="35"/>
      <c r="C475" s="35"/>
    </row>
    <row r="476" spans="2:3" ht="13.15">
      <c r="B476" s="35"/>
      <c r="C476" s="35"/>
    </row>
    <row r="477" spans="2:3" ht="13.15">
      <c r="B477" s="35"/>
      <c r="C477" s="35"/>
    </row>
    <row r="478" spans="2:3" ht="13.15">
      <c r="B478" s="35"/>
      <c r="C478" s="35"/>
    </row>
    <row r="479" spans="2:3" ht="13.15">
      <c r="B479" s="35"/>
      <c r="C479" s="35"/>
    </row>
    <row r="480" spans="2:3" ht="13.15">
      <c r="B480" s="35"/>
      <c r="C480" s="35"/>
    </row>
    <row r="481" spans="2:3" ht="13.15">
      <c r="B481" s="35"/>
      <c r="C481" s="35"/>
    </row>
    <row r="482" spans="2:3" ht="13.15">
      <c r="B482" s="35"/>
      <c r="C482" s="35"/>
    </row>
    <row r="483" spans="2:3" ht="13.15">
      <c r="B483" s="35"/>
      <c r="C483" s="35"/>
    </row>
    <row r="484" spans="2:3" ht="13.15">
      <c r="B484" s="35"/>
      <c r="C484" s="35"/>
    </row>
    <row r="485" spans="2:3" ht="13.15">
      <c r="B485" s="35"/>
      <c r="C485" s="35"/>
    </row>
    <row r="486" spans="2:3" ht="13.15">
      <c r="B486" s="35"/>
      <c r="C486" s="35"/>
    </row>
    <row r="487" spans="2:3" ht="13.15">
      <c r="B487" s="35"/>
      <c r="C487" s="35"/>
    </row>
    <row r="488" spans="2:3" ht="13.15">
      <c r="B488" s="35"/>
      <c r="C488" s="35"/>
    </row>
    <row r="489" spans="2:3" ht="13.15">
      <c r="B489" s="35"/>
      <c r="C489" s="35"/>
    </row>
    <row r="490" spans="2:3" ht="13.15">
      <c r="B490" s="35"/>
      <c r="C490" s="35"/>
    </row>
    <row r="491" spans="2:3" ht="13.15">
      <c r="B491" s="35"/>
      <c r="C491" s="35"/>
    </row>
    <row r="492" spans="2:3" ht="13.15">
      <c r="B492" s="35"/>
      <c r="C492" s="35"/>
    </row>
    <row r="493" spans="2:3" ht="13.15">
      <c r="B493" s="35"/>
      <c r="C493" s="35"/>
    </row>
    <row r="494" spans="2:3" ht="13.15">
      <c r="B494" s="35"/>
      <c r="C494" s="35"/>
    </row>
    <row r="495" spans="2:3" ht="13.15">
      <c r="B495" s="35"/>
      <c r="C495" s="35"/>
    </row>
    <row r="496" spans="2:3" ht="13.15">
      <c r="B496" s="35"/>
      <c r="C496" s="35"/>
    </row>
    <row r="497" spans="2:3" ht="13.15">
      <c r="B497" s="35"/>
      <c r="C497" s="35"/>
    </row>
    <row r="498" spans="2:3" ht="13.15">
      <c r="B498" s="35"/>
      <c r="C498" s="35"/>
    </row>
    <row r="499" spans="2:3" ht="13.15">
      <c r="B499" s="35"/>
      <c r="C499" s="35"/>
    </row>
    <row r="500" spans="2:3" ht="13.15">
      <c r="B500" s="35"/>
      <c r="C500" s="35"/>
    </row>
    <row r="501" spans="2:3" ht="13.15">
      <c r="B501" s="35"/>
      <c r="C501" s="35"/>
    </row>
    <row r="502" spans="2:3" ht="13.15">
      <c r="B502" s="35"/>
      <c r="C502" s="35"/>
    </row>
    <row r="503" spans="2:3" ht="13.15">
      <c r="B503" s="35"/>
      <c r="C503" s="35"/>
    </row>
    <row r="504" spans="2:3" ht="13.15">
      <c r="B504" s="35"/>
      <c r="C504" s="35"/>
    </row>
    <row r="505" spans="2:3" ht="13.15">
      <c r="B505" s="35"/>
      <c r="C505" s="35"/>
    </row>
    <row r="506" spans="2:3" ht="13.15">
      <c r="B506" s="35"/>
      <c r="C506" s="35"/>
    </row>
    <row r="507" spans="2:3" ht="13.15">
      <c r="B507" s="35"/>
      <c r="C507" s="35"/>
    </row>
    <row r="508" spans="2:3" ht="13.15">
      <c r="B508" s="35"/>
      <c r="C508" s="35"/>
    </row>
    <row r="509" spans="2:3" ht="13.15">
      <c r="B509" s="35"/>
      <c r="C509" s="35"/>
    </row>
    <row r="510" spans="2:3" ht="13.15">
      <c r="B510" s="35"/>
      <c r="C510" s="35"/>
    </row>
    <row r="511" spans="2:3" ht="13.15">
      <c r="B511" s="35"/>
      <c r="C511" s="35"/>
    </row>
    <row r="512" spans="2:3" ht="13.15">
      <c r="B512" s="35"/>
      <c r="C512" s="35"/>
    </row>
    <row r="513" spans="2:3" ht="13.15">
      <c r="B513" s="35"/>
      <c r="C513" s="35"/>
    </row>
    <row r="514" spans="2:3" ht="13.15">
      <c r="B514" s="35"/>
      <c r="C514" s="35"/>
    </row>
    <row r="515" spans="2:3" ht="13.15">
      <c r="B515" s="35"/>
      <c r="C515" s="35"/>
    </row>
    <row r="516" spans="2:3" ht="13.15">
      <c r="B516" s="35"/>
      <c r="C516" s="35"/>
    </row>
    <row r="517" spans="2:3" ht="13.15">
      <c r="B517" s="35"/>
      <c r="C517" s="35"/>
    </row>
    <row r="518" spans="2:3" ht="13.15">
      <c r="B518" s="35"/>
      <c r="C518" s="35"/>
    </row>
    <row r="519" spans="2:3" ht="13.15">
      <c r="B519" s="35"/>
      <c r="C519" s="35"/>
    </row>
    <row r="520" spans="2:3" ht="13.15">
      <c r="B520" s="35"/>
      <c r="C520" s="35"/>
    </row>
    <row r="521" spans="2:3" ht="13.15">
      <c r="B521" s="35"/>
      <c r="C521" s="35"/>
    </row>
    <row r="522" spans="2:3" ht="13.15">
      <c r="B522" s="35"/>
      <c r="C522" s="35"/>
    </row>
    <row r="523" spans="2:3" ht="13.15">
      <c r="B523" s="35"/>
      <c r="C523" s="35"/>
    </row>
    <row r="524" spans="2:3" ht="13.15">
      <c r="B524" s="35"/>
      <c r="C524" s="35"/>
    </row>
    <row r="525" spans="2:3" ht="13.15">
      <c r="B525" s="35"/>
      <c r="C525" s="35"/>
    </row>
    <row r="526" spans="2:3" ht="13.15">
      <c r="B526" s="35"/>
      <c r="C526" s="35"/>
    </row>
    <row r="527" spans="2:3" ht="13.15">
      <c r="B527" s="35"/>
      <c r="C527" s="35"/>
    </row>
    <row r="528" spans="2:3" ht="13.15">
      <c r="B528" s="35"/>
      <c r="C528" s="35"/>
    </row>
    <row r="529" spans="2:3" ht="13.15">
      <c r="B529" s="35"/>
      <c r="C529" s="35"/>
    </row>
    <row r="530" spans="2:3" ht="13.15">
      <c r="B530" s="35"/>
      <c r="C530" s="35"/>
    </row>
    <row r="531" spans="2:3" ht="13.15">
      <c r="B531" s="35"/>
      <c r="C531" s="35"/>
    </row>
    <row r="532" spans="2:3" ht="13.15">
      <c r="B532" s="35"/>
      <c r="C532" s="35"/>
    </row>
    <row r="533" spans="2:3" ht="13.15">
      <c r="B533" s="35"/>
      <c r="C533" s="35"/>
    </row>
    <row r="534" spans="2:3" ht="13.15">
      <c r="B534" s="35"/>
      <c r="C534" s="35"/>
    </row>
    <row r="535" spans="2:3" ht="13.15">
      <c r="B535" s="35"/>
      <c r="C535" s="35"/>
    </row>
    <row r="536" spans="2:3" ht="13.15">
      <c r="B536" s="35"/>
      <c r="C536" s="35"/>
    </row>
    <row r="537" spans="2:3" ht="13.15">
      <c r="B537" s="35"/>
      <c r="C537" s="35"/>
    </row>
    <row r="538" spans="2:3" ht="13.15">
      <c r="B538" s="35"/>
      <c r="C538" s="35"/>
    </row>
    <row r="539" spans="2:3" ht="13.15">
      <c r="B539" s="35"/>
      <c r="C539" s="35"/>
    </row>
    <row r="540" spans="2:3" ht="13.15">
      <c r="B540" s="35"/>
      <c r="C540" s="35"/>
    </row>
    <row r="541" spans="2:3" ht="13.15">
      <c r="B541" s="35"/>
      <c r="C541" s="35"/>
    </row>
    <row r="542" spans="2:3" ht="13.15">
      <c r="B542" s="35"/>
      <c r="C542" s="35"/>
    </row>
    <row r="543" spans="2:3" ht="13.15">
      <c r="B543" s="35"/>
      <c r="C543" s="35"/>
    </row>
    <row r="544" spans="2:3" ht="13.15">
      <c r="B544" s="35"/>
      <c r="C544" s="35"/>
    </row>
    <row r="545" spans="2:3" ht="13.15">
      <c r="B545" s="35"/>
      <c r="C545" s="35"/>
    </row>
    <row r="546" spans="2:3" ht="13.15">
      <c r="B546" s="35"/>
      <c r="C546" s="35"/>
    </row>
    <row r="547" spans="2:3" ht="13.15">
      <c r="B547" s="35"/>
      <c r="C547" s="35"/>
    </row>
    <row r="548" spans="2:3" ht="13.15">
      <c r="B548" s="35"/>
      <c r="C548" s="35"/>
    </row>
    <row r="549" spans="2:3" ht="13.15">
      <c r="B549" s="35"/>
      <c r="C549" s="35"/>
    </row>
    <row r="550" spans="2:3" ht="13.15">
      <c r="B550" s="35"/>
      <c r="C550" s="35"/>
    </row>
    <row r="551" spans="2:3" ht="13.15">
      <c r="B551" s="35"/>
      <c r="C551" s="35"/>
    </row>
    <row r="552" spans="2:3" ht="13.15">
      <c r="B552" s="35"/>
      <c r="C552" s="35"/>
    </row>
    <row r="553" spans="2:3" ht="13.15">
      <c r="B553" s="35"/>
      <c r="C553" s="35"/>
    </row>
    <row r="554" spans="2:3" ht="13.15">
      <c r="B554" s="35"/>
      <c r="C554" s="35"/>
    </row>
    <row r="555" spans="2:3" ht="13.15">
      <c r="B555" s="35"/>
      <c r="C555" s="35"/>
    </row>
    <row r="556" spans="2:3" ht="13.15">
      <c r="B556" s="35"/>
      <c r="C556" s="35"/>
    </row>
    <row r="557" spans="2:3" ht="13.15">
      <c r="B557" s="35"/>
      <c r="C557" s="35"/>
    </row>
    <row r="558" spans="2:3" ht="13.15">
      <c r="B558" s="35"/>
      <c r="C558" s="35"/>
    </row>
    <row r="559" spans="2:3" ht="13.15">
      <c r="B559" s="35"/>
      <c r="C559" s="35"/>
    </row>
    <row r="560" spans="2:3" ht="13.15">
      <c r="B560" s="35"/>
      <c r="C560" s="35"/>
    </row>
    <row r="561" spans="2:3" ht="13.15">
      <c r="B561" s="35"/>
      <c r="C561" s="35"/>
    </row>
    <row r="562" spans="2:3" ht="13.15">
      <c r="B562" s="35"/>
      <c r="C562" s="35"/>
    </row>
    <row r="563" spans="2:3" ht="13.15">
      <c r="B563" s="35"/>
      <c r="C563" s="35"/>
    </row>
    <row r="564" spans="2:3" ht="13.15">
      <c r="B564" s="35"/>
      <c r="C564" s="35"/>
    </row>
    <row r="565" spans="2:3" ht="13.15">
      <c r="B565" s="35"/>
      <c r="C565" s="35"/>
    </row>
    <row r="566" spans="2:3" ht="13.15">
      <c r="B566" s="35"/>
      <c r="C566" s="35"/>
    </row>
    <row r="567" spans="2:3" ht="13.15">
      <c r="B567" s="35"/>
      <c r="C567" s="35"/>
    </row>
    <row r="568" spans="2:3" ht="13.15">
      <c r="B568" s="35"/>
      <c r="C568" s="35"/>
    </row>
    <row r="569" spans="2:3" ht="13.15">
      <c r="B569" s="35"/>
      <c r="C569" s="35"/>
    </row>
    <row r="570" spans="2:3" ht="13.15">
      <c r="B570" s="35"/>
      <c r="C570" s="35"/>
    </row>
    <row r="571" spans="2:3" ht="13.15">
      <c r="B571" s="35"/>
      <c r="C571" s="35"/>
    </row>
    <row r="572" spans="2:3" ht="13.15">
      <c r="B572" s="35"/>
      <c r="C572" s="35"/>
    </row>
    <row r="573" spans="2:3" ht="13.15">
      <c r="B573" s="35"/>
      <c r="C573" s="35"/>
    </row>
    <row r="574" spans="2:3" ht="13.15">
      <c r="B574" s="35"/>
      <c r="C574" s="35"/>
    </row>
    <row r="575" spans="2:3" ht="13.15">
      <c r="B575" s="35"/>
      <c r="C575" s="35"/>
    </row>
    <row r="576" spans="2:3" ht="13.15">
      <c r="B576" s="35"/>
      <c r="C576" s="35"/>
    </row>
    <row r="577" spans="2:3" ht="13.15">
      <c r="B577" s="35"/>
      <c r="C577" s="35"/>
    </row>
    <row r="578" spans="2:3" ht="13.15">
      <c r="B578" s="35"/>
      <c r="C578" s="35"/>
    </row>
    <row r="579" spans="2:3" ht="13.15">
      <c r="B579" s="35"/>
      <c r="C579" s="35"/>
    </row>
    <row r="580" spans="2:3" ht="13.15">
      <c r="B580" s="35"/>
      <c r="C580" s="35"/>
    </row>
    <row r="581" spans="2:3" ht="13.15">
      <c r="B581" s="35"/>
      <c r="C581" s="35"/>
    </row>
    <row r="582" spans="2:3" ht="13.15">
      <c r="B582" s="35"/>
      <c r="C582" s="35"/>
    </row>
    <row r="583" spans="2:3" ht="13.15">
      <c r="B583" s="35"/>
      <c r="C583" s="35"/>
    </row>
    <row r="584" spans="2:3" ht="13.15">
      <c r="B584" s="35"/>
      <c r="C584" s="35"/>
    </row>
    <row r="585" spans="2:3" ht="13.15">
      <c r="B585" s="35"/>
      <c r="C585" s="35"/>
    </row>
    <row r="586" spans="2:3" ht="13.15">
      <c r="B586" s="35"/>
      <c r="C586" s="35"/>
    </row>
    <row r="587" spans="2:3" ht="13.15">
      <c r="B587" s="35"/>
      <c r="C587" s="35"/>
    </row>
    <row r="588" spans="2:3" ht="13.15">
      <c r="B588" s="35"/>
      <c r="C588" s="35"/>
    </row>
    <row r="589" spans="2:3" ht="13.15">
      <c r="B589" s="35"/>
      <c r="C589" s="35"/>
    </row>
    <row r="590" spans="2:3" ht="13.15">
      <c r="B590" s="35"/>
      <c r="C590" s="35"/>
    </row>
    <row r="591" spans="2:3" ht="13.15">
      <c r="B591" s="35"/>
      <c r="C591" s="35"/>
    </row>
    <row r="592" spans="2:3" ht="13.15">
      <c r="B592" s="35"/>
      <c r="C592" s="35"/>
    </row>
    <row r="593" spans="2:3" ht="13.15">
      <c r="B593" s="35"/>
      <c r="C593" s="35"/>
    </row>
    <row r="594" spans="2:3" ht="13.15">
      <c r="B594" s="35"/>
      <c r="C594" s="35"/>
    </row>
    <row r="595" spans="2:3" ht="13.15">
      <c r="B595" s="35"/>
      <c r="C595" s="35"/>
    </row>
    <row r="596" spans="2:3" ht="13.15">
      <c r="B596" s="35"/>
      <c r="C596" s="35"/>
    </row>
    <row r="597" spans="2:3" ht="13.15">
      <c r="B597" s="35"/>
      <c r="C597" s="35"/>
    </row>
    <row r="598" spans="2:3" ht="13.15">
      <c r="B598" s="35"/>
      <c r="C598" s="35"/>
    </row>
    <row r="599" spans="2:3" ht="13.15">
      <c r="B599" s="35"/>
      <c r="C599" s="35"/>
    </row>
    <row r="600" spans="2:3" ht="13.15">
      <c r="B600" s="35"/>
      <c r="C600" s="35"/>
    </row>
    <row r="601" spans="2:3" ht="13.15">
      <c r="B601" s="35"/>
      <c r="C601" s="35"/>
    </row>
    <row r="602" spans="2:3" ht="13.15">
      <c r="B602" s="35"/>
      <c r="C602" s="35"/>
    </row>
    <row r="603" spans="2:3" ht="13.15">
      <c r="B603" s="35"/>
      <c r="C603" s="35"/>
    </row>
    <row r="604" spans="2:3" ht="13.15">
      <c r="B604" s="35"/>
      <c r="C604" s="35"/>
    </row>
    <row r="605" spans="2:3" ht="13.15">
      <c r="B605" s="35"/>
      <c r="C605" s="35"/>
    </row>
    <row r="606" spans="2:3" ht="13.15">
      <c r="B606" s="35"/>
      <c r="C606" s="35"/>
    </row>
    <row r="607" spans="2:3" ht="13.15">
      <c r="B607" s="35"/>
      <c r="C607" s="35"/>
    </row>
    <row r="608" spans="2:3" ht="13.15">
      <c r="B608" s="35"/>
      <c r="C608" s="35"/>
    </row>
    <row r="609" spans="2:3" ht="13.15">
      <c r="B609" s="35"/>
      <c r="C609" s="35"/>
    </row>
    <row r="610" spans="2:3" ht="13.15">
      <c r="B610" s="35"/>
      <c r="C610" s="35"/>
    </row>
    <row r="611" spans="2:3" ht="13.15">
      <c r="B611" s="35"/>
      <c r="C611" s="35"/>
    </row>
    <row r="612" spans="2:3" ht="13.15">
      <c r="B612" s="35"/>
      <c r="C612" s="35"/>
    </row>
    <row r="613" spans="2:3" ht="13.15">
      <c r="B613" s="35"/>
      <c r="C613" s="35"/>
    </row>
    <row r="614" spans="2:3" ht="13.15">
      <c r="B614" s="35"/>
      <c r="C614" s="35"/>
    </row>
    <row r="615" spans="2:3" ht="13.15">
      <c r="B615" s="35"/>
      <c r="C615" s="35"/>
    </row>
    <row r="616" spans="2:3" ht="13.15">
      <c r="B616" s="35"/>
      <c r="C616" s="35"/>
    </row>
    <row r="617" spans="2:3" ht="13.15">
      <c r="B617" s="35"/>
      <c r="C617" s="35"/>
    </row>
    <row r="618" spans="2:3" ht="13.15">
      <c r="B618" s="35"/>
      <c r="C618" s="35"/>
    </row>
    <row r="619" spans="2:3" ht="13.15">
      <c r="B619" s="35"/>
      <c r="C619" s="35"/>
    </row>
    <row r="620" spans="2:3" ht="13.15">
      <c r="B620" s="35"/>
      <c r="C620" s="35"/>
    </row>
    <row r="621" spans="2:3" ht="13.15">
      <c r="B621" s="35"/>
      <c r="C621" s="35"/>
    </row>
    <row r="622" spans="2:3" ht="13.15">
      <c r="B622" s="35"/>
      <c r="C622" s="35"/>
    </row>
    <row r="623" spans="2:3" ht="13.15">
      <c r="B623" s="35"/>
      <c r="C623" s="35"/>
    </row>
    <row r="624" spans="2:3" ht="13.15">
      <c r="B624" s="35"/>
      <c r="C624" s="35"/>
    </row>
    <row r="625" spans="2:3" ht="13.15">
      <c r="B625" s="35"/>
      <c r="C625" s="35"/>
    </row>
    <row r="626" spans="2:3" ht="13.15">
      <c r="B626" s="35"/>
      <c r="C626" s="35"/>
    </row>
    <row r="627" spans="2:3" ht="13.15">
      <c r="B627" s="35"/>
      <c r="C627" s="35"/>
    </row>
    <row r="628" spans="2:3" ht="13.15">
      <c r="B628" s="35"/>
      <c r="C628" s="35"/>
    </row>
    <row r="629" spans="2:3" ht="13.15">
      <c r="B629" s="35"/>
      <c r="C629" s="35"/>
    </row>
    <row r="630" spans="2:3" ht="13.15">
      <c r="B630" s="35"/>
      <c r="C630" s="35"/>
    </row>
    <row r="631" spans="2:3" ht="13.15">
      <c r="B631" s="35"/>
      <c r="C631" s="35"/>
    </row>
    <row r="632" spans="2:3" ht="13.15">
      <c r="B632" s="35"/>
      <c r="C632" s="35"/>
    </row>
    <row r="633" spans="2:3" ht="13.15">
      <c r="B633" s="35"/>
      <c r="C633" s="35"/>
    </row>
    <row r="634" spans="2:3" ht="13.15">
      <c r="B634" s="35"/>
      <c r="C634" s="35"/>
    </row>
    <row r="635" spans="2:3" ht="13.15">
      <c r="B635" s="35"/>
      <c r="C635" s="35"/>
    </row>
    <row r="636" spans="2:3" ht="13.15">
      <c r="B636" s="35"/>
      <c r="C636" s="35"/>
    </row>
    <row r="637" spans="2:3" ht="13.15">
      <c r="B637" s="35"/>
      <c r="C637" s="35"/>
    </row>
    <row r="638" spans="2:3" ht="13.15">
      <c r="B638" s="35"/>
      <c r="C638" s="35"/>
    </row>
    <row r="639" spans="2:3" ht="13.15">
      <c r="B639" s="35"/>
      <c r="C639" s="35"/>
    </row>
    <row r="640" spans="2:3" ht="13.15">
      <c r="B640" s="35"/>
      <c r="C640" s="35"/>
    </row>
    <row r="641" spans="2:3" ht="13.15">
      <c r="B641" s="35"/>
      <c r="C641" s="35"/>
    </row>
    <row r="642" spans="2:3" ht="13.15">
      <c r="B642" s="35"/>
      <c r="C642" s="35"/>
    </row>
    <row r="643" spans="2:3" ht="13.15">
      <c r="B643" s="35"/>
      <c r="C643" s="35"/>
    </row>
    <row r="644" spans="2:3" ht="13.15">
      <c r="B644" s="35"/>
      <c r="C644" s="35"/>
    </row>
    <row r="645" spans="2:3" ht="13.15">
      <c r="B645" s="35"/>
      <c r="C645" s="35"/>
    </row>
    <row r="646" spans="2:3" ht="13.15">
      <c r="B646" s="35"/>
      <c r="C646" s="35"/>
    </row>
    <row r="647" spans="2:3" ht="13.15">
      <c r="B647" s="35"/>
      <c r="C647" s="35"/>
    </row>
    <row r="648" spans="2:3" ht="13.15">
      <c r="B648" s="35"/>
      <c r="C648" s="35"/>
    </row>
    <row r="649" spans="2:3" ht="13.15">
      <c r="B649" s="35"/>
      <c r="C649" s="35"/>
    </row>
    <row r="650" spans="2:3" ht="13.15">
      <c r="B650" s="35"/>
      <c r="C650" s="35"/>
    </row>
    <row r="651" spans="2:3" ht="13.15">
      <c r="B651" s="35"/>
      <c r="C651" s="35"/>
    </row>
    <row r="652" spans="2:3" ht="13.15">
      <c r="B652" s="35"/>
      <c r="C652" s="35"/>
    </row>
    <row r="653" spans="2:3" ht="13.15">
      <c r="B653" s="35"/>
      <c r="C653" s="35"/>
    </row>
    <row r="654" spans="2:3" ht="13.15">
      <c r="B654" s="35"/>
      <c r="C654" s="35"/>
    </row>
    <row r="655" spans="2:3" ht="13.15">
      <c r="B655" s="35"/>
      <c r="C655" s="35"/>
    </row>
    <row r="656" spans="2:3" ht="13.15">
      <c r="B656" s="35"/>
      <c r="C656" s="35"/>
    </row>
    <row r="657" spans="2:3" ht="13.15">
      <c r="B657" s="35"/>
      <c r="C657" s="35"/>
    </row>
    <row r="658" spans="2:3" ht="13.15">
      <c r="B658" s="35"/>
      <c r="C658" s="35"/>
    </row>
    <row r="659" spans="2:3" ht="13.15">
      <c r="B659" s="35"/>
      <c r="C659" s="35"/>
    </row>
    <row r="660" spans="2:3" ht="13.15">
      <c r="B660" s="35"/>
      <c r="C660" s="35"/>
    </row>
    <row r="661" spans="2:3" ht="13.15">
      <c r="B661" s="35"/>
      <c r="C661" s="35"/>
    </row>
    <row r="662" spans="2:3" ht="13.15">
      <c r="B662" s="35"/>
      <c r="C662" s="35"/>
    </row>
    <row r="663" spans="2:3" ht="13.15">
      <c r="B663" s="35"/>
      <c r="C663" s="35"/>
    </row>
    <row r="664" spans="2:3" ht="13.15">
      <c r="B664" s="35"/>
      <c r="C664" s="35"/>
    </row>
    <row r="665" spans="2:3" ht="13.15">
      <c r="B665" s="35"/>
      <c r="C665" s="35"/>
    </row>
    <row r="666" spans="2:3" ht="13.15">
      <c r="B666" s="35"/>
      <c r="C666" s="35"/>
    </row>
    <row r="667" spans="2:3" ht="13.15">
      <c r="B667" s="35"/>
      <c r="C667" s="35"/>
    </row>
    <row r="668" spans="2:3" ht="13.15">
      <c r="B668" s="35"/>
      <c r="C668" s="35"/>
    </row>
    <row r="669" spans="2:3" ht="13.15">
      <c r="B669" s="35"/>
      <c r="C669" s="35"/>
    </row>
    <row r="670" spans="2:3" ht="13.15">
      <c r="B670" s="35"/>
      <c r="C670" s="35"/>
    </row>
    <row r="671" spans="2:3" ht="13.15">
      <c r="B671" s="35"/>
      <c r="C671" s="35"/>
    </row>
    <row r="672" spans="2:3" ht="13.15">
      <c r="B672" s="35"/>
      <c r="C672" s="35"/>
    </row>
    <row r="673" spans="2:3" ht="13.15">
      <c r="B673" s="35"/>
      <c r="C673" s="35"/>
    </row>
    <row r="674" spans="2:3" ht="13.15">
      <c r="B674" s="35"/>
      <c r="C674" s="35"/>
    </row>
    <row r="675" spans="2:3" ht="13.15">
      <c r="B675" s="35"/>
      <c r="C675" s="35"/>
    </row>
    <row r="676" spans="2:3" ht="13.15">
      <c r="B676" s="35"/>
      <c r="C676" s="35"/>
    </row>
    <row r="677" spans="2:3" ht="13.15">
      <c r="B677" s="35"/>
      <c r="C677" s="35"/>
    </row>
    <row r="678" spans="2:3" ht="13.15">
      <c r="B678" s="35"/>
      <c r="C678" s="35"/>
    </row>
    <row r="679" spans="2:3" ht="13.15">
      <c r="B679" s="35"/>
      <c r="C679" s="35"/>
    </row>
    <row r="680" spans="2:3" ht="13.15">
      <c r="B680" s="35"/>
      <c r="C680" s="35"/>
    </row>
    <row r="681" spans="2:3" ht="13.15">
      <c r="B681" s="35"/>
      <c r="C681" s="35"/>
    </row>
    <row r="682" spans="2:3" ht="13.15">
      <c r="B682" s="35"/>
      <c r="C682" s="35"/>
    </row>
    <row r="683" spans="2:3" ht="13.15">
      <c r="B683" s="35"/>
      <c r="C683" s="35"/>
    </row>
    <row r="684" spans="2:3" ht="13.15">
      <c r="B684" s="35"/>
      <c r="C684" s="35"/>
    </row>
    <row r="685" spans="2:3" ht="13.15">
      <c r="B685" s="35"/>
      <c r="C685" s="35"/>
    </row>
    <row r="686" spans="2:3" ht="13.15">
      <c r="B686" s="35"/>
      <c r="C686" s="35"/>
    </row>
    <row r="687" spans="2:3" ht="13.15">
      <c r="B687" s="35"/>
      <c r="C687" s="35"/>
    </row>
    <row r="688" spans="2:3" ht="13.15">
      <c r="B688" s="35"/>
      <c r="C688" s="35"/>
    </row>
    <row r="689" spans="2:3" ht="13.15">
      <c r="B689" s="35"/>
      <c r="C689" s="35"/>
    </row>
    <row r="690" spans="2:3" ht="13.15">
      <c r="B690" s="35"/>
      <c r="C690" s="35"/>
    </row>
    <row r="691" spans="2:3" ht="13.15">
      <c r="B691" s="35"/>
      <c r="C691" s="35"/>
    </row>
    <row r="692" spans="2:3" ht="13.15">
      <c r="B692" s="35"/>
      <c r="C692" s="35"/>
    </row>
    <row r="693" spans="2:3" ht="13.15">
      <c r="B693" s="35"/>
      <c r="C693" s="35"/>
    </row>
    <row r="694" spans="2:3" ht="13.15">
      <c r="B694" s="35"/>
      <c r="C694" s="35"/>
    </row>
    <row r="695" spans="2:3" ht="13.15">
      <c r="B695" s="35"/>
      <c r="C695" s="35"/>
    </row>
    <row r="696" spans="2:3" ht="13.15">
      <c r="B696" s="35"/>
      <c r="C696" s="35"/>
    </row>
    <row r="697" spans="2:3" ht="13.15">
      <c r="B697" s="35"/>
      <c r="C697" s="35"/>
    </row>
    <row r="698" spans="2:3" ht="13.15">
      <c r="B698" s="35"/>
      <c r="C698" s="35"/>
    </row>
    <row r="699" spans="2:3" ht="13.15">
      <c r="B699" s="35"/>
      <c r="C699" s="35"/>
    </row>
    <row r="700" spans="2:3" ht="13.15">
      <c r="B700" s="35"/>
      <c r="C700" s="35"/>
    </row>
    <row r="701" spans="2:3" ht="13.15">
      <c r="B701" s="35"/>
      <c r="C701" s="35"/>
    </row>
    <row r="702" spans="2:3" ht="13.15">
      <c r="B702" s="35"/>
      <c r="C702" s="35"/>
    </row>
    <row r="703" spans="2:3" ht="13.15">
      <c r="B703" s="35"/>
      <c r="C703" s="35"/>
    </row>
    <row r="704" spans="2:3" ht="13.15">
      <c r="B704" s="35"/>
      <c r="C704" s="35"/>
    </row>
    <row r="705" spans="2:3" ht="13.15">
      <c r="B705" s="35"/>
      <c r="C705" s="35"/>
    </row>
    <row r="706" spans="2:3" ht="13.15">
      <c r="B706" s="35"/>
      <c r="C706" s="35"/>
    </row>
    <row r="707" spans="2:3" ht="13.15">
      <c r="B707" s="35"/>
      <c r="C707" s="35"/>
    </row>
    <row r="708" spans="2:3" ht="13.15">
      <c r="B708" s="35"/>
      <c r="C708" s="35"/>
    </row>
    <row r="709" spans="2:3" ht="13.15">
      <c r="B709" s="35"/>
      <c r="C709" s="35"/>
    </row>
    <row r="710" spans="2:3" ht="13.15">
      <c r="B710" s="35"/>
      <c r="C710" s="35"/>
    </row>
    <row r="711" spans="2:3" ht="13.15">
      <c r="B711" s="35"/>
      <c r="C711" s="35"/>
    </row>
    <row r="712" spans="2:3" ht="13.15">
      <c r="B712" s="35"/>
      <c r="C712" s="35"/>
    </row>
    <row r="713" spans="2:3" ht="13.15">
      <c r="B713" s="35"/>
      <c r="C713" s="35"/>
    </row>
    <row r="714" spans="2:3" ht="13.15">
      <c r="B714" s="35"/>
      <c r="C714" s="35"/>
    </row>
    <row r="715" spans="2:3" ht="13.15">
      <c r="B715" s="35"/>
      <c r="C715" s="35"/>
    </row>
    <row r="716" spans="2:3" ht="13.15">
      <c r="B716" s="35"/>
      <c r="C716" s="35"/>
    </row>
    <row r="717" spans="2:3" ht="13.15">
      <c r="B717" s="35"/>
      <c r="C717" s="35"/>
    </row>
    <row r="718" spans="2:3" ht="13.15">
      <c r="B718" s="35"/>
      <c r="C718" s="35"/>
    </row>
    <row r="719" spans="2:3" ht="13.15">
      <c r="B719" s="35"/>
      <c r="C719" s="35"/>
    </row>
    <row r="720" spans="2:3" ht="13.15">
      <c r="B720" s="35"/>
      <c r="C720" s="35"/>
    </row>
    <row r="721" spans="2:3" ht="13.15">
      <c r="B721" s="35"/>
      <c r="C721" s="35"/>
    </row>
    <row r="722" spans="2:3" ht="13.15">
      <c r="B722" s="35"/>
      <c r="C722" s="35"/>
    </row>
    <row r="723" spans="2:3" ht="13.15">
      <c r="B723" s="35"/>
      <c r="C723" s="35"/>
    </row>
    <row r="724" spans="2:3" ht="13.15">
      <c r="B724" s="35"/>
      <c r="C724" s="35"/>
    </row>
    <row r="725" spans="2:3" ht="13.15">
      <c r="B725" s="35"/>
      <c r="C725" s="35"/>
    </row>
    <row r="726" spans="2:3" ht="13.15">
      <c r="B726" s="35"/>
      <c r="C726" s="35"/>
    </row>
    <row r="727" spans="2:3" ht="13.15">
      <c r="B727" s="35"/>
      <c r="C727" s="35"/>
    </row>
    <row r="728" spans="2:3" ht="13.15">
      <c r="B728" s="35"/>
      <c r="C728" s="35"/>
    </row>
    <row r="729" spans="2:3" ht="13.15">
      <c r="B729" s="35"/>
      <c r="C729" s="35"/>
    </row>
    <row r="730" spans="2:3" ht="13.15">
      <c r="B730" s="35"/>
      <c r="C730" s="35"/>
    </row>
    <row r="731" spans="2:3" ht="13.15">
      <c r="B731" s="35"/>
      <c r="C731" s="35"/>
    </row>
    <row r="732" spans="2:3" ht="13.15">
      <c r="B732" s="35"/>
      <c r="C732" s="35"/>
    </row>
    <row r="733" spans="2:3" ht="13.15">
      <c r="B733" s="35"/>
      <c r="C733" s="35"/>
    </row>
    <row r="734" spans="2:3" ht="13.15">
      <c r="B734" s="35"/>
      <c r="C734" s="35"/>
    </row>
    <row r="735" spans="2:3" ht="13.15">
      <c r="B735" s="35"/>
      <c r="C735" s="35"/>
    </row>
    <row r="736" spans="2:3" ht="13.15">
      <c r="B736" s="35"/>
      <c r="C736" s="35"/>
    </row>
    <row r="737" spans="2:3" ht="13.15">
      <c r="B737" s="35"/>
      <c r="C737" s="35"/>
    </row>
    <row r="738" spans="2:3" ht="13.15">
      <c r="B738" s="35"/>
      <c r="C738" s="35"/>
    </row>
    <row r="739" spans="2:3" ht="13.15">
      <c r="B739" s="35"/>
      <c r="C739" s="35"/>
    </row>
    <row r="740" spans="2:3" ht="13.15">
      <c r="B740" s="35"/>
      <c r="C740" s="35"/>
    </row>
    <row r="741" spans="2:3" ht="13.15">
      <c r="B741" s="35"/>
      <c r="C741" s="35"/>
    </row>
    <row r="742" spans="2:3" ht="13.15">
      <c r="B742" s="35"/>
      <c r="C742" s="35"/>
    </row>
    <row r="743" spans="2:3" ht="13.15">
      <c r="B743" s="35"/>
      <c r="C743" s="35"/>
    </row>
    <row r="744" spans="2:3" ht="13.15">
      <c r="B744" s="35"/>
      <c r="C744" s="35"/>
    </row>
    <row r="745" spans="2:3" ht="13.15">
      <c r="B745" s="35"/>
      <c r="C745" s="35"/>
    </row>
    <row r="746" spans="2:3" ht="13.15">
      <c r="B746" s="35"/>
      <c r="C746" s="35"/>
    </row>
    <row r="747" spans="2:3" ht="13.15">
      <c r="B747" s="35"/>
      <c r="C747" s="35"/>
    </row>
    <row r="748" spans="2:3" ht="13.15">
      <c r="B748" s="35"/>
      <c r="C748" s="35"/>
    </row>
    <row r="749" spans="2:3" ht="13.15">
      <c r="B749" s="35"/>
      <c r="C749" s="35"/>
    </row>
    <row r="750" spans="2:3" ht="13.15">
      <c r="B750" s="35"/>
      <c r="C750" s="35"/>
    </row>
    <row r="751" spans="2:3" ht="13.15">
      <c r="B751" s="35"/>
      <c r="C751" s="35"/>
    </row>
    <row r="752" spans="2:3" ht="13.15">
      <c r="B752" s="35"/>
      <c r="C752" s="35"/>
    </row>
    <row r="753" spans="2:3" ht="13.15">
      <c r="B753" s="35"/>
      <c r="C753" s="35"/>
    </row>
    <row r="754" spans="2:3" ht="13.15">
      <c r="B754" s="35"/>
      <c r="C754" s="35"/>
    </row>
    <row r="755" spans="2:3" ht="13.15">
      <c r="B755" s="35"/>
      <c r="C755" s="35"/>
    </row>
    <row r="756" spans="2:3" ht="13.15">
      <c r="B756" s="35"/>
      <c r="C756" s="35"/>
    </row>
    <row r="757" spans="2:3" ht="13.15">
      <c r="B757" s="35"/>
      <c r="C757" s="35"/>
    </row>
    <row r="758" spans="2:3" ht="13.15">
      <c r="B758" s="35"/>
      <c r="C758" s="35"/>
    </row>
    <row r="759" spans="2:3" ht="13.15">
      <c r="B759" s="35"/>
      <c r="C759" s="35"/>
    </row>
    <row r="760" spans="2:3" ht="13.15">
      <c r="B760" s="35"/>
      <c r="C760" s="35"/>
    </row>
    <row r="761" spans="2:3" ht="13.15">
      <c r="B761" s="35"/>
      <c r="C761" s="35"/>
    </row>
    <row r="762" spans="2:3" ht="13.15">
      <c r="B762" s="35"/>
      <c r="C762" s="35"/>
    </row>
    <row r="763" spans="2:3" ht="13.15">
      <c r="B763" s="35"/>
      <c r="C763" s="35"/>
    </row>
    <row r="764" spans="2:3" ht="13.15">
      <c r="B764" s="35"/>
      <c r="C764" s="35"/>
    </row>
    <row r="765" spans="2:3" ht="13.15">
      <c r="B765" s="35"/>
      <c r="C765" s="35"/>
    </row>
    <row r="766" spans="2:3" ht="13.15">
      <c r="B766" s="35"/>
      <c r="C766" s="35"/>
    </row>
    <row r="767" spans="2:3" ht="13.15">
      <c r="B767" s="35"/>
      <c r="C767" s="35"/>
    </row>
    <row r="768" spans="2:3" ht="13.15">
      <c r="B768" s="35"/>
      <c r="C768" s="35"/>
    </row>
    <row r="769" spans="2:3" ht="13.15">
      <c r="B769" s="35"/>
      <c r="C769" s="35"/>
    </row>
    <row r="770" spans="2:3" ht="13.15">
      <c r="B770" s="35"/>
      <c r="C770" s="35"/>
    </row>
    <row r="771" spans="2:3" ht="13.15">
      <c r="B771" s="35"/>
      <c r="C771" s="35"/>
    </row>
    <row r="772" spans="2:3" ht="13.15">
      <c r="B772" s="35"/>
      <c r="C772" s="35"/>
    </row>
    <row r="773" spans="2:3" ht="13.15">
      <c r="B773" s="35"/>
      <c r="C773" s="35"/>
    </row>
    <row r="774" spans="2:3" ht="13.15">
      <c r="B774" s="35"/>
      <c r="C774" s="35"/>
    </row>
    <row r="775" spans="2:3" ht="13.15">
      <c r="B775" s="35"/>
      <c r="C775" s="35"/>
    </row>
    <row r="776" spans="2:3" ht="13.15">
      <c r="B776" s="35"/>
      <c r="C776" s="35"/>
    </row>
    <row r="777" spans="2:3" ht="13.15">
      <c r="B777" s="35"/>
      <c r="C777" s="35"/>
    </row>
    <row r="778" spans="2:3" ht="13.15">
      <c r="B778" s="35"/>
      <c r="C778" s="35"/>
    </row>
    <row r="779" spans="2:3" ht="13.15">
      <c r="B779" s="35"/>
      <c r="C779" s="35"/>
    </row>
    <row r="780" spans="2:3" ht="13.15">
      <c r="B780" s="35"/>
      <c r="C780" s="35"/>
    </row>
    <row r="781" spans="2:3" ht="13.15">
      <c r="B781" s="35"/>
      <c r="C781" s="35"/>
    </row>
    <row r="782" spans="2:3" ht="13.15">
      <c r="B782" s="35"/>
      <c r="C782" s="35"/>
    </row>
    <row r="783" spans="2:3" ht="13.15">
      <c r="B783" s="35"/>
      <c r="C783" s="35"/>
    </row>
    <row r="784" spans="2:3" ht="13.15">
      <c r="B784" s="35"/>
      <c r="C784" s="35"/>
    </row>
    <row r="785" spans="2:3" ht="13.15">
      <c r="B785" s="35"/>
      <c r="C785" s="35"/>
    </row>
    <row r="786" spans="2:3" ht="13.15">
      <c r="B786" s="35"/>
      <c r="C786" s="35"/>
    </row>
    <row r="787" spans="2:3" ht="13.15">
      <c r="B787" s="35"/>
      <c r="C787" s="35"/>
    </row>
    <row r="788" spans="2:3" ht="13.15">
      <c r="B788" s="35"/>
      <c r="C788" s="35"/>
    </row>
    <row r="789" spans="2:3" ht="13.15">
      <c r="B789" s="35"/>
      <c r="C789" s="35"/>
    </row>
    <row r="790" spans="2:3" ht="13.15">
      <c r="B790" s="35"/>
      <c r="C790" s="35"/>
    </row>
    <row r="791" spans="2:3" ht="13.15">
      <c r="B791" s="35"/>
      <c r="C791" s="35"/>
    </row>
    <row r="792" spans="2:3" ht="13.15">
      <c r="B792" s="35"/>
      <c r="C792" s="35"/>
    </row>
    <row r="793" spans="2:3" ht="13.15">
      <c r="B793" s="35"/>
      <c r="C793" s="35"/>
    </row>
    <row r="794" spans="2:3" ht="13.15">
      <c r="B794" s="35"/>
      <c r="C794" s="35"/>
    </row>
    <row r="795" spans="2:3" ht="13.15">
      <c r="B795" s="35"/>
      <c r="C795" s="35"/>
    </row>
    <row r="796" spans="2:3" ht="13.15">
      <c r="B796" s="35"/>
      <c r="C796" s="35"/>
    </row>
    <row r="797" spans="2:3" ht="13.15">
      <c r="B797" s="35"/>
      <c r="C797" s="35"/>
    </row>
    <row r="798" spans="2:3" ht="13.15">
      <c r="B798" s="35"/>
      <c r="C798" s="35"/>
    </row>
    <row r="799" spans="2:3" ht="13.15">
      <c r="B799" s="35"/>
      <c r="C799" s="35"/>
    </row>
    <row r="800" spans="2:3" ht="13.15">
      <c r="B800" s="35"/>
      <c r="C800" s="35"/>
    </row>
    <row r="801" spans="2:3" ht="13.15">
      <c r="B801" s="35"/>
      <c r="C801" s="35"/>
    </row>
    <row r="802" spans="2:3" ht="13.15">
      <c r="B802" s="35"/>
      <c r="C802" s="35"/>
    </row>
    <row r="803" spans="2:3" ht="13.15">
      <c r="B803" s="35"/>
      <c r="C803" s="35"/>
    </row>
    <row r="804" spans="2:3" ht="13.15">
      <c r="B804" s="35"/>
      <c r="C804" s="35"/>
    </row>
    <row r="805" spans="2:3" ht="13.15">
      <c r="B805" s="35"/>
      <c r="C805" s="35"/>
    </row>
    <row r="806" spans="2:3" ht="13.15">
      <c r="B806" s="35"/>
      <c r="C806" s="35"/>
    </row>
    <row r="807" spans="2:3" ht="13.15">
      <c r="B807" s="35"/>
      <c r="C807" s="35"/>
    </row>
    <row r="808" spans="2:3" ht="13.15">
      <c r="B808" s="35"/>
      <c r="C808" s="35"/>
    </row>
    <row r="809" spans="2:3" ht="13.15">
      <c r="B809" s="35"/>
      <c r="C809" s="35"/>
    </row>
    <row r="810" spans="2:3" ht="13.15">
      <c r="B810" s="35"/>
      <c r="C810" s="35"/>
    </row>
    <row r="811" spans="2:3" ht="13.15">
      <c r="B811" s="35"/>
      <c r="C811" s="35"/>
    </row>
    <row r="812" spans="2:3" ht="13.15">
      <c r="B812" s="35"/>
      <c r="C812" s="35"/>
    </row>
    <row r="813" spans="2:3" ht="13.15">
      <c r="B813" s="35"/>
      <c r="C813" s="35"/>
    </row>
    <row r="814" spans="2:3" ht="13.15">
      <c r="B814" s="35"/>
      <c r="C814" s="35"/>
    </row>
    <row r="815" spans="2:3" ht="13.15">
      <c r="B815" s="35"/>
      <c r="C815" s="35"/>
    </row>
    <row r="816" spans="2:3" ht="13.15">
      <c r="B816" s="35"/>
      <c r="C816" s="35"/>
    </row>
    <row r="817" spans="2:3" ht="13.15">
      <c r="B817" s="35"/>
      <c r="C817" s="35"/>
    </row>
    <row r="818" spans="2:3" ht="13.15">
      <c r="B818" s="35"/>
      <c r="C818" s="35"/>
    </row>
    <row r="819" spans="2:3" ht="13.15">
      <c r="B819" s="35"/>
      <c r="C819" s="35"/>
    </row>
    <row r="820" spans="2:3" ht="13.15">
      <c r="B820" s="35"/>
      <c r="C820" s="35"/>
    </row>
    <row r="821" spans="2:3" ht="13.15">
      <c r="B821" s="35"/>
      <c r="C821" s="35"/>
    </row>
    <row r="822" spans="2:3" ht="13.15">
      <c r="B822" s="35"/>
      <c r="C822" s="35"/>
    </row>
    <row r="823" spans="2:3" ht="13.15">
      <c r="B823" s="35"/>
      <c r="C823" s="35"/>
    </row>
    <row r="824" spans="2:3" ht="13.15">
      <c r="B824" s="35"/>
      <c r="C824" s="35"/>
    </row>
    <row r="825" spans="2:3" ht="13.15">
      <c r="B825" s="35"/>
      <c r="C825" s="35"/>
    </row>
    <row r="826" spans="2:3" ht="13.15">
      <c r="B826" s="35"/>
      <c r="C826" s="35"/>
    </row>
    <row r="827" spans="2:3" ht="13.15">
      <c r="B827" s="35"/>
      <c r="C827" s="35"/>
    </row>
    <row r="828" spans="2:3" ht="13.15">
      <c r="B828" s="35"/>
      <c r="C828" s="35"/>
    </row>
    <row r="829" spans="2:3" ht="13.15">
      <c r="B829" s="35"/>
      <c r="C829" s="35"/>
    </row>
    <row r="830" spans="2:3" ht="13.15">
      <c r="B830" s="35"/>
      <c r="C830" s="35"/>
    </row>
    <row r="831" spans="2:3" ht="13.15">
      <c r="B831" s="35"/>
      <c r="C831" s="35"/>
    </row>
    <row r="832" spans="2:3" ht="13.15">
      <c r="B832" s="35"/>
      <c r="C832" s="35"/>
    </row>
    <row r="833" spans="2:3" ht="13.15">
      <c r="B833" s="35"/>
      <c r="C833" s="35"/>
    </row>
    <row r="834" spans="2:3" ht="13.15">
      <c r="B834" s="35"/>
      <c r="C834" s="35"/>
    </row>
    <row r="835" spans="2:3" ht="13.15">
      <c r="B835" s="35"/>
      <c r="C835" s="35"/>
    </row>
    <row r="836" spans="2:3" ht="13.15">
      <c r="B836" s="35"/>
      <c r="C836" s="35"/>
    </row>
    <row r="837" spans="2:3" ht="13.15">
      <c r="B837" s="35"/>
      <c r="C837" s="35"/>
    </row>
    <row r="838" spans="2:3" ht="13.15">
      <c r="B838" s="35"/>
      <c r="C838" s="35"/>
    </row>
    <row r="839" spans="2:3" ht="13.15">
      <c r="B839" s="35"/>
      <c r="C839" s="35"/>
    </row>
    <row r="840" spans="2:3" ht="13.15">
      <c r="B840" s="35"/>
      <c r="C840" s="35"/>
    </row>
    <row r="841" spans="2:3" ht="13.15">
      <c r="B841" s="35"/>
      <c r="C841" s="35"/>
    </row>
    <row r="842" spans="2:3" ht="13.15">
      <c r="B842" s="35"/>
      <c r="C842" s="35"/>
    </row>
    <row r="843" spans="2:3" ht="13.15">
      <c r="B843" s="35"/>
      <c r="C843" s="35"/>
    </row>
    <row r="844" spans="2:3" ht="13.15">
      <c r="B844" s="35"/>
      <c r="C844" s="35"/>
    </row>
    <row r="845" spans="2:3" ht="13.15">
      <c r="B845" s="35"/>
      <c r="C845" s="35"/>
    </row>
    <row r="846" spans="2:3" ht="13.15">
      <c r="B846" s="35"/>
      <c r="C846" s="35"/>
    </row>
    <row r="847" spans="2:3" ht="13.15">
      <c r="B847" s="35"/>
      <c r="C847" s="35"/>
    </row>
    <row r="848" spans="2:3" ht="13.15">
      <c r="B848" s="35"/>
      <c r="C848" s="35"/>
    </row>
    <row r="849" spans="2:3" ht="13.15">
      <c r="B849" s="35"/>
      <c r="C849" s="35"/>
    </row>
    <row r="850" spans="2:3" ht="13.15">
      <c r="B850" s="35"/>
      <c r="C850" s="35"/>
    </row>
    <row r="851" spans="2:3" ht="13.15">
      <c r="B851" s="35"/>
      <c r="C851" s="35"/>
    </row>
    <row r="852" spans="2:3" ht="13.15">
      <c r="B852" s="35"/>
      <c r="C852" s="35"/>
    </row>
    <row r="853" spans="2:3" ht="13.15">
      <c r="B853" s="35"/>
      <c r="C853" s="35"/>
    </row>
    <row r="854" spans="2:3" ht="13.15">
      <c r="B854" s="35"/>
      <c r="C854" s="35"/>
    </row>
    <row r="855" spans="2:3" ht="13.15">
      <c r="B855" s="35"/>
      <c r="C855" s="35"/>
    </row>
    <row r="856" spans="2:3" ht="13.15">
      <c r="B856" s="35"/>
      <c r="C856" s="35"/>
    </row>
    <row r="857" spans="2:3" ht="13.15">
      <c r="B857" s="35"/>
      <c r="C857" s="35"/>
    </row>
    <row r="858" spans="2:3" ht="13.15">
      <c r="B858" s="35"/>
      <c r="C858" s="35"/>
    </row>
    <row r="859" spans="2:3" ht="13.15">
      <c r="B859" s="35"/>
      <c r="C859" s="35"/>
    </row>
    <row r="860" spans="2:3" ht="13.15">
      <c r="B860" s="35"/>
      <c r="C860" s="35"/>
    </row>
    <row r="861" spans="2:3" ht="13.15">
      <c r="B861" s="35"/>
      <c r="C861" s="35"/>
    </row>
    <row r="862" spans="2:3" ht="13.15">
      <c r="B862" s="35"/>
      <c r="C862" s="35"/>
    </row>
    <row r="863" spans="2:3" ht="13.15">
      <c r="B863" s="35"/>
      <c r="C863" s="35"/>
    </row>
    <row r="864" spans="2:3" ht="13.15">
      <c r="B864" s="35"/>
      <c r="C864" s="35"/>
    </row>
    <row r="865" spans="2:3" ht="13.15">
      <c r="B865" s="35"/>
      <c r="C865" s="35"/>
    </row>
    <row r="866" spans="2:3" ht="13.15">
      <c r="B866" s="35"/>
      <c r="C866" s="35"/>
    </row>
    <row r="867" spans="2:3" ht="13.15">
      <c r="B867" s="35"/>
      <c r="C867" s="35"/>
    </row>
    <row r="868" spans="2:3" ht="13.15">
      <c r="B868" s="35"/>
      <c r="C868" s="35"/>
    </row>
    <row r="869" spans="2:3" ht="13.15">
      <c r="B869" s="35"/>
      <c r="C869" s="35"/>
    </row>
    <row r="870" spans="2:3" ht="13.15">
      <c r="B870" s="35"/>
      <c r="C870" s="35"/>
    </row>
    <row r="871" spans="2:3" ht="13.15">
      <c r="B871" s="35"/>
      <c r="C871" s="35"/>
    </row>
    <row r="872" spans="2:3" ht="13.15">
      <c r="B872" s="35"/>
      <c r="C872" s="35"/>
    </row>
    <row r="873" spans="2:3" ht="13.15">
      <c r="B873" s="35"/>
      <c r="C873" s="35"/>
    </row>
    <row r="874" spans="2:3" ht="13.15">
      <c r="B874" s="35"/>
      <c r="C874" s="35"/>
    </row>
    <row r="875" spans="2:3" ht="13.15">
      <c r="B875" s="35"/>
      <c r="C875" s="35"/>
    </row>
    <row r="876" spans="2:3" ht="13.15">
      <c r="B876" s="35"/>
      <c r="C876" s="35"/>
    </row>
    <row r="877" spans="2:3" ht="13.15">
      <c r="B877" s="35"/>
      <c r="C877" s="35"/>
    </row>
    <row r="878" spans="2:3" ht="13.15">
      <c r="B878" s="35"/>
      <c r="C878" s="35"/>
    </row>
    <row r="879" spans="2:3" ht="13.15">
      <c r="B879" s="35"/>
      <c r="C879" s="35"/>
    </row>
    <row r="880" spans="2:3" ht="13.15">
      <c r="B880" s="35"/>
      <c r="C880" s="35"/>
    </row>
    <row r="881" spans="2:3" ht="13.15">
      <c r="B881" s="35"/>
      <c r="C881" s="35"/>
    </row>
    <row r="882" spans="2:3" ht="13.15">
      <c r="B882" s="35"/>
      <c r="C882" s="35"/>
    </row>
    <row r="883" spans="2:3" ht="13.15">
      <c r="B883" s="35"/>
      <c r="C883" s="35"/>
    </row>
    <row r="884" spans="2:3" ht="13.15">
      <c r="B884" s="35"/>
      <c r="C884" s="35"/>
    </row>
    <row r="885" spans="2:3" ht="13.15">
      <c r="B885" s="35"/>
      <c r="C885" s="35"/>
    </row>
    <row r="886" spans="2:3" ht="13.15">
      <c r="B886" s="35"/>
      <c r="C886" s="35"/>
    </row>
    <row r="887" spans="2:3" ht="13.15">
      <c r="B887" s="35"/>
      <c r="C887" s="35"/>
    </row>
    <row r="888" spans="2:3" ht="13.15">
      <c r="B888" s="35"/>
      <c r="C888" s="35"/>
    </row>
    <row r="889" spans="2:3" ht="13.15">
      <c r="B889" s="35"/>
      <c r="C889" s="35"/>
    </row>
    <row r="890" spans="2:3" ht="13.15">
      <c r="B890" s="35"/>
      <c r="C890" s="35"/>
    </row>
    <row r="891" spans="2:3" ht="13.15">
      <c r="B891" s="35"/>
      <c r="C891" s="35"/>
    </row>
    <row r="892" spans="2:3" ht="13.15">
      <c r="B892" s="35"/>
      <c r="C892" s="35"/>
    </row>
    <row r="893" spans="2:3" ht="13.15">
      <c r="B893" s="35"/>
      <c r="C893" s="35"/>
    </row>
    <row r="894" spans="2:3" ht="13.15">
      <c r="B894" s="35"/>
      <c r="C894" s="35"/>
    </row>
    <row r="895" spans="2:3" ht="13.15">
      <c r="B895" s="35"/>
      <c r="C895" s="35"/>
    </row>
    <row r="896" spans="2:3" ht="13.15">
      <c r="B896" s="35"/>
      <c r="C896" s="35"/>
    </row>
    <row r="897" spans="2:3" ht="13.15">
      <c r="B897" s="35"/>
      <c r="C897" s="35"/>
    </row>
    <row r="898" spans="2:3" ht="13.15">
      <c r="B898" s="35"/>
      <c r="C898" s="35"/>
    </row>
    <row r="899" spans="2:3" ht="13.15">
      <c r="B899" s="35"/>
      <c r="C899" s="35"/>
    </row>
    <row r="900" spans="2:3" ht="13.15">
      <c r="B900" s="35"/>
      <c r="C900" s="35"/>
    </row>
    <row r="901" spans="2:3" ht="13.15">
      <c r="B901" s="35"/>
      <c r="C901" s="35"/>
    </row>
    <row r="902" spans="2:3" ht="13.15">
      <c r="B902" s="35"/>
      <c r="C902" s="35"/>
    </row>
    <row r="903" spans="2:3" ht="13.15">
      <c r="B903" s="35"/>
      <c r="C903" s="35"/>
    </row>
    <row r="904" spans="2:3" ht="13.15">
      <c r="B904" s="35"/>
      <c r="C904" s="35"/>
    </row>
    <row r="905" spans="2:3" ht="13.15">
      <c r="B905" s="35"/>
      <c r="C905" s="35"/>
    </row>
    <row r="906" spans="2:3" ht="13.15">
      <c r="B906" s="35"/>
      <c r="C906" s="35"/>
    </row>
    <row r="907" spans="2:3" ht="13.15">
      <c r="B907" s="35"/>
      <c r="C907" s="35"/>
    </row>
    <row r="908" spans="2:3" ht="13.15">
      <c r="B908" s="35"/>
      <c r="C908" s="35"/>
    </row>
    <row r="909" spans="2:3" ht="13.15">
      <c r="B909" s="35"/>
      <c r="C909" s="35"/>
    </row>
    <row r="910" spans="2:3" ht="13.15">
      <c r="B910" s="35"/>
      <c r="C910" s="35"/>
    </row>
    <row r="911" spans="2:3" ht="13.15">
      <c r="B911" s="35"/>
      <c r="C911" s="35"/>
    </row>
    <row r="912" spans="2:3" ht="13.15">
      <c r="B912" s="35"/>
      <c r="C912" s="35"/>
    </row>
    <row r="913" spans="2:3" ht="13.15">
      <c r="B913" s="35"/>
      <c r="C913" s="35"/>
    </row>
    <row r="914" spans="2:3" ht="13.15">
      <c r="B914" s="35"/>
      <c r="C914" s="35"/>
    </row>
    <row r="915" spans="2:3" ht="13.15">
      <c r="B915" s="35"/>
      <c r="C915" s="35"/>
    </row>
    <row r="916" spans="2:3" ht="13.15">
      <c r="B916" s="35"/>
      <c r="C916" s="35"/>
    </row>
    <row r="917" spans="2:3" ht="13.15">
      <c r="B917" s="35"/>
      <c r="C917" s="35"/>
    </row>
    <row r="918" spans="2:3" ht="13.15">
      <c r="B918" s="35"/>
      <c r="C918" s="35"/>
    </row>
    <row r="919" spans="2:3" ht="13.15">
      <c r="B919" s="35"/>
      <c r="C919" s="35"/>
    </row>
    <row r="920" spans="2:3" ht="13.15">
      <c r="B920" s="35"/>
      <c r="C920" s="35"/>
    </row>
    <row r="921" spans="2:3" ht="13.15">
      <c r="B921" s="35"/>
      <c r="C921" s="35"/>
    </row>
    <row r="922" spans="2:3" ht="13.15">
      <c r="B922" s="35"/>
      <c r="C922" s="35"/>
    </row>
    <row r="923" spans="2:3" ht="13.15">
      <c r="B923" s="35"/>
      <c r="C923" s="35"/>
    </row>
    <row r="924" spans="2:3" ht="13.15">
      <c r="B924" s="35"/>
      <c r="C924" s="35"/>
    </row>
    <row r="925" spans="2:3" ht="13.15">
      <c r="B925" s="35"/>
      <c r="C925" s="35"/>
    </row>
    <row r="926" spans="2:3" ht="13.15">
      <c r="B926" s="35"/>
      <c r="C926" s="35"/>
    </row>
    <row r="927" spans="2:3" ht="13.15">
      <c r="B927" s="35"/>
      <c r="C927" s="35"/>
    </row>
    <row r="928" spans="2:3" ht="13.15">
      <c r="B928" s="35"/>
      <c r="C928" s="35"/>
    </row>
    <row r="929" spans="2:3" ht="13.15">
      <c r="B929" s="35"/>
      <c r="C929" s="35"/>
    </row>
    <row r="930" spans="2:3" ht="13.15">
      <c r="B930" s="35"/>
      <c r="C930" s="35"/>
    </row>
    <row r="931" spans="2:3" ht="13.15">
      <c r="B931" s="35"/>
      <c r="C931" s="35"/>
    </row>
    <row r="932" spans="2:3" ht="13.15">
      <c r="B932" s="35"/>
      <c r="C932" s="35"/>
    </row>
    <row r="933" spans="2:3" ht="13.15">
      <c r="B933" s="35"/>
      <c r="C933" s="35"/>
    </row>
    <row r="934" spans="2:3" ht="13.15">
      <c r="B934" s="35"/>
      <c r="C934" s="35"/>
    </row>
    <row r="935" spans="2:3" ht="13.15">
      <c r="B935" s="35"/>
      <c r="C935" s="35"/>
    </row>
    <row r="936" spans="2:3" ht="13.15">
      <c r="B936" s="35"/>
      <c r="C936" s="35"/>
    </row>
    <row r="937" spans="2:3" ht="13.15">
      <c r="B937" s="35"/>
      <c r="C937" s="35"/>
    </row>
    <row r="938" spans="2:3" ht="13.15">
      <c r="B938" s="35"/>
      <c r="C938" s="35"/>
    </row>
    <row r="939" spans="2:3" ht="13.15">
      <c r="B939" s="35"/>
      <c r="C939" s="35"/>
    </row>
    <row r="940" spans="2:3" ht="13.15">
      <c r="B940" s="35"/>
      <c r="C940" s="35"/>
    </row>
    <row r="941" spans="2:3" ht="13.15">
      <c r="B941" s="35"/>
      <c r="C941" s="35"/>
    </row>
    <row r="942" spans="2:3" ht="13.15">
      <c r="B942" s="35"/>
      <c r="C942" s="35"/>
    </row>
    <row r="943" spans="2:3" ht="13.15">
      <c r="B943" s="35"/>
      <c r="C943" s="35"/>
    </row>
    <row r="944" spans="2:3" ht="13.15">
      <c r="B944" s="35"/>
      <c r="C944" s="35"/>
    </row>
    <row r="945" spans="2:3" ht="13.15">
      <c r="B945" s="35"/>
      <c r="C945" s="35"/>
    </row>
    <row r="946" spans="2:3" ht="13.15">
      <c r="B946" s="35"/>
      <c r="C946" s="35"/>
    </row>
    <row r="947" spans="2:3" ht="13.15">
      <c r="B947" s="35"/>
      <c r="C947" s="35"/>
    </row>
    <row r="948" spans="2:3" ht="13.15">
      <c r="B948" s="35"/>
      <c r="C948" s="35"/>
    </row>
    <row r="949" spans="2:3" ht="13.15">
      <c r="B949" s="35"/>
      <c r="C949" s="35"/>
    </row>
    <row r="950" spans="2:3" ht="13.15">
      <c r="B950" s="35"/>
      <c r="C950" s="35"/>
    </row>
    <row r="951" spans="2:3" ht="13.15">
      <c r="B951" s="35"/>
      <c r="C951" s="35"/>
    </row>
    <row r="952" spans="2:3" ht="13.15">
      <c r="B952" s="35"/>
      <c r="C952" s="35"/>
    </row>
    <row r="953" spans="2:3" ht="13.15">
      <c r="B953" s="35"/>
      <c r="C953" s="35"/>
    </row>
    <row r="954" spans="2:3" ht="13.15">
      <c r="B954" s="35"/>
      <c r="C954" s="35"/>
    </row>
    <row r="955" spans="2:3" ht="13.15">
      <c r="B955" s="35"/>
      <c r="C955" s="35"/>
    </row>
    <row r="956" spans="2:3" ht="13.15">
      <c r="B956" s="35"/>
      <c r="C956" s="35"/>
    </row>
    <row r="957" spans="2:3" ht="13.15">
      <c r="B957" s="35"/>
      <c r="C957" s="35"/>
    </row>
    <row r="958" spans="2:3" ht="13.15">
      <c r="B958" s="35"/>
      <c r="C958" s="35"/>
    </row>
    <row r="959" spans="2:3" ht="13.15">
      <c r="B959" s="35"/>
      <c r="C959" s="35"/>
    </row>
    <row r="960" spans="2:3" ht="13.15">
      <c r="B960" s="35"/>
      <c r="C960" s="35"/>
    </row>
    <row r="961" spans="2:3" ht="13.15">
      <c r="B961" s="35"/>
      <c r="C961" s="35"/>
    </row>
    <row r="962" spans="2:3" ht="13.15">
      <c r="B962" s="35"/>
      <c r="C962" s="35"/>
    </row>
    <row r="963" spans="2:3" ht="13.15">
      <c r="B963" s="35"/>
      <c r="C963" s="35"/>
    </row>
    <row r="964" spans="2:3" ht="13.15">
      <c r="B964" s="35"/>
      <c r="C964" s="35"/>
    </row>
    <row r="965" spans="2:3" ht="13.15">
      <c r="B965" s="35"/>
      <c r="C965" s="35"/>
    </row>
    <row r="966" spans="2:3" ht="13.15">
      <c r="B966" s="35"/>
      <c r="C966" s="35"/>
    </row>
    <row r="967" spans="2:3" ht="13.15">
      <c r="B967" s="35"/>
      <c r="C967" s="35"/>
    </row>
    <row r="968" spans="2:3" ht="13.15">
      <c r="B968" s="35"/>
      <c r="C968" s="35"/>
    </row>
    <row r="969" spans="2:3" ht="13.15">
      <c r="B969" s="35"/>
      <c r="C969" s="35"/>
    </row>
    <row r="970" spans="2:3" ht="13.15">
      <c r="B970" s="35"/>
      <c r="C970" s="35"/>
    </row>
    <row r="971" spans="2:3" ht="13.15">
      <c r="B971" s="35"/>
      <c r="C971" s="35"/>
    </row>
    <row r="972" spans="2:3" ht="13.15">
      <c r="B972" s="35"/>
      <c r="C972" s="35"/>
    </row>
    <row r="973" spans="2:3" ht="13.15">
      <c r="B973" s="35"/>
      <c r="C973" s="35"/>
    </row>
    <row r="974" spans="2:3" ht="13.15">
      <c r="B974" s="35"/>
      <c r="C974" s="35"/>
    </row>
    <row r="975" spans="2:3" ht="13.15">
      <c r="B975" s="35"/>
      <c r="C975" s="35"/>
    </row>
    <row r="976" spans="2:3" ht="13.15">
      <c r="B976" s="35"/>
      <c r="C976" s="35"/>
    </row>
    <row r="977" spans="2:3" ht="13.15">
      <c r="B977" s="35"/>
      <c r="C977" s="35"/>
    </row>
    <row r="978" spans="2:3" ht="13.15">
      <c r="B978" s="35"/>
      <c r="C978" s="35"/>
    </row>
    <row r="979" spans="2:3" ht="13.15">
      <c r="B979" s="35"/>
      <c r="C979" s="35"/>
    </row>
    <row r="980" spans="2:3" ht="13.15">
      <c r="B980" s="35"/>
      <c r="C980" s="35"/>
    </row>
    <row r="981" spans="2:3" ht="13.15">
      <c r="B981" s="35"/>
      <c r="C981" s="35"/>
    </row>
    <row r="982" spans="2:3" ht="13.15">
      <c r="B982" s="35"/>
      <c r="C982" s="35"/>
    </row>
    <row r="983" spans="2:3" ht="13.15">
      <c r="B983" s="35"/>
      <c r="C983" s="35"/>
    </row>
    <row r="984" spans="2:3" ht="13.15">
      <c r="B984" s="35"/>
      <c r="C984" s="35"/>
    </row>
    <row r="985" spans="2:3" ht="13.15">
      <c r="B985" s="35"/>
      <c r="C985" s="35"/>
    </row>
    <row r="986" spans="2:3" ht="13.15">
      <c r="B986" s="35"/>
      <c r="C986" s="35"/>
    </row>
    <row r="987" spans="2:3" ht="13.15">
      <c r="B987" s="35"/>
      <c r="C987" s="35"/>
    </row>
    <row r="988" spans="2:3" ht="13.15">
      <c r="B988" s="35"/>
      <c r="C988" s="35"/>
    </row>
    <row r="989" spans="2:3" ht="13.15">
      <c r="B989" s="35"/>
      <c r="C989" s="35"/>
    </row>
    <row r="990" spans="2:3" ht="13.15">
      <c r="B990" s="35"/>
      <c r="C990" s="35"/>
    </row>
    <row r="991" spans="2:3" ht="13.15">
      <c r="B991" s="35"/>
      <c r="C991" s="35"/>
    </row>
    <row r="992" spans="2:3" ht="13.15">
      <c r="B992" s="35"/>
      <c r="C992" s="35"/>
    </row>
    <row r="993" spans="2:3" ht="13.15">
      <c r="B993" s="35"/>
      <c r="C993" s="35"/>
    </row>
    <row r="994" spans="2:3" ht="13.15">
      <c r="B994" s="35"/>
      <c r="C994" s="35"/>
    </row>
    <row r="995" spans="2:3" ht="13.15">
      <c r="B995" s="35"/>
      <c r="C995" s="35"/>
    </row>
    <row r="996" spans="2:3" ht="13.15">
      <c r="B996" s="35"/>
      <c r="C996" s="35"/>
    </row>
    <row r="997" spans="2:3" ht="13.15">
      <c r="B997" s="35"/>
      <c r="C997" s="35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cf48d45-3ddb-4389-a9c1-c115526eb52e}" enabled="0" method="" siteId="{7cf48d45-3ddb-4389-a9c1-c115526eb52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2023-08-30T20:47:23Z</dcterms:created>
  <dcterms:modified xsi:type="dcterms:W3CDTF">2024-01-02T16:07:42Z</dcterms:modified>
  <cp:category/>
  <cp:contentStatus/>
</cp:coreProperties>
</file>