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705"/>
  <workbookPr autoCompressPictures="0"/>
  <bookViews>
    <workbookView xWindow="9900" yWindow="820" windowWidth="37820" windowHeight="24360"/>
  </bookViews>
  <sheets>
    <sheet name="Fig4" sheetId="3" r:id="rId1"/>
    <sheet name="Fig5" sheetId="4" r:id="rId2"/>
    <sheet name="Fig6" sheetId="5" r:id="rId3"/>
    <sheet name="S.Fig4" sheetId="8" r:id="rId4"/>
    <sheet name="S.Fig6" sheetId="10" r:id="rId5"/>
    <sheet name="S.Fig8" sheetId="11" r:id="rId6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8" i="3" l="1"/>
  <c r="L18" i="3"/>
  <c r="K18" i="3"/>
  <c r="J18" i="3"/>
  <c r="I18" i="3"/>
  <c r="H18" i="3"/>
  <c r="G18" i="3"/>
  <c r="F18" i="3"/>
  <c r="E18" i="3"/>
  <c r="D18" i="3"/>
  <c r="C18" i="3"/>
  <c r="B18" i="3"/>
  <c r="M17" i="3"/>
  <c r="L17" i="3"/>
  <c r="K17" i="3"/>
  <c r="J17" i="3"/>
  <c r="I17" i="3"/>
  <c r="H17" i="3"/>
  <c r="G17" i="3"/>
  <c r="F17" i="3"/>
  <c r="E17" i="3"/>
  <c r="D17" i="3"/>
  <c r="C17" i="3"/>
  <c r="B17" i="3"/>
  <c r="M8" i="3"/>
  <c r="L8" i="3"/>
  <c r="K8" i="3"/>
  <c r="J8" i="3"/>
  <c r="I8" i="3"/>
  <c r="H8" i="3"/>
  <c r="G8" i="3"/>
  <c r="F8" i="3"/>
  <c r="E8" i="3"/>
  <c r="D8" i="3"/>
  <c r="C8" i="3"/>
  <c r="B8" i="3"/>
  <c r="M7" i="3"/>
  <c r="L7" i="3"/>
  <c r="K7" i="3"/>
  <c r="J7" i="3"/>
  <c r="I7" i="3"/>
  <c r="H7" i="3"/>
  <c r="G7" i="3"/>
  <c r="F7" i="3"/>
  <c r="E7" i="3"/>
  <c r="D7" i="3"/>
  <c r="C7" i="3"/>
  <c r="B7" i="3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78" i="4"/>
  <c r="E179" i="4"/>
  <c r="E180" i="4"/>
  <c r="E181" i="4"/>
  <c r="E182" i="4"/>
  <c r="E153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26" i="4"/>
  <c r="F118" i="4"/>
  <c r="F119" i="4"/>
  <c r="F120" i="4"/>
  <c r="F121" i="4"/>
  <c r="F122" i="4"/>
  <c r="F112" i="4"/>
  <c r="F113" i="4"/>
  <c r="F114" i="4"/>
  <c r="F115" i="4"/>
  <c r="F116" i="4"/>
  <c r="F117" i="4"/>
  <c r="F106" i="4"/>
  <c r="F107" i="4"/>
  <c r="F108" i="4"/>
  <c r="F109" i="4"/>
  <c r="F110" i="4"/>
  <c r="F111" i="4"/>
  <c r="F100" i="4"/>
  <c r="F101" i="4"/>
  <c r="F102" i="4"/>
  <c r="F103" i="4"/>
  <c r="F104" i="4"/>
  <c r="F105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86" i="4"/>
  <c r="F85" i="4"/>
  <c r="F84" i="4"/>
  <c r="F83" i="4"/>
  <c r="F82" i="4"/>
  <c r="F81" i="4"/>
  <c r="F80" i="4"/>
  <c r="F79" i="4"/>
  <c r="F78" i="4"/>
  <c r="F77" i="4"/>
  <c r="F76" i="4"/>
  <c r="F75" i="4"/>
  <c r="F74" i="4"/>
  <c r="F73" i="4"/>
  <c r="F72" i="4"/>
  <c r="F71" i="4"/>
  <c r="F70" i="4"/>
  <c r="F69" i="4"/>
  <c r="F66" i="4"/>
  <c r="F67" i="4"/>
  <c r="F68" i="4"/>
  <c r="F64" i="4"/>
  <c r="F65" i="4"/>
  <c r="F63" i="4"/>
  <c r="D5" i="5"/>
  <c r="K57" i="4"/>
  <c r="J57" i="4"/>
  <c r="K54" i="4"/>
  <c r="J54" i="4"/>
  <c r="K51" i="4"/>
  <c r="J51" i="4"/>
  <c r="K48" i="4"/>
  <c r="J48" i="4"/>
  <c r="E48" i="4"/>
  <c r="D48" i="4"/>
  <c r="H57" i="4"/>
  <c r="G57" i="4"/>
  <c r="E57" i="4"/>
  <c r="D57" i="4"/>
  <c r="H54" i="4"/>
  <c r="G54" i="4"/>
  <c r="E54" i="4"/>
  <c r="D54" i="4"/>
  <c r="H51" i="4"/>
  <c r="G51" i="4"/>
  <c r="E51" i="4"/>
  <c r="D51" i="4"/>
  <c r="H48" i="4"/>
  <c r="G48" i="4"/>
  <c r="L51" i="4"/>
  <c r="L54" i="4"/>
  <c r="L57" i="4"/>
  <c r="L48" i="4"/>
  <c r="H24" i="4"/>
  <c r="G24" i="4"/>
  <c r="E24" i="4"/>
  <c r="D24" i="4"/>
  <c r="I24" i="4"/>
  <c r="H42" i="4"/>
  <c r="G42" i="4"/>
  <c r="E42" i="4"/>
  <c r="D42" i="4"/>
  <c r="H39" i="4"/>
  <c r="G39" i="4"/>
  <c r="E39" i="4"/>
  <c r="D39" i="4"/>
  <c r="H36" i="4"/>
  <c r="G36" i="4"/>
  <c r="E36" i="4"/>
  <c r="D36" i="4"/>
  <c r="H33" i="4"/>
  <c r="G33" i="4"/>
  <c r="E33" i="4"/>
  <c r="D33" i="4"/>
  <c r="H30" i="4"/>
  <c r="G30" i="4"/>
  <c r="E30" i="4"/>
  <c r="D30" i="4"/>
  <c r="I33" i="4"/>
  <c r="I36" i="4"/>
  <c r="I39" i="4"/>
  <c r="I42" i="4"/>
  <c r="I30" i="4"/>
  <c r="E18" i="4"/>
  <c r="D18" i="4"/>
  <c r="H18" i="4"/>
  <c r="G18" i="4"/>
  <c r="H15" i="4"/>
  <c r="G15" i="4"/>
  <c r="E15" i="4"/>
  <c r="D15" i="4"/>
  <c r="H6" i="4"/>
  <c r="G6" i="4"/>
  <c r="E6" i="4"/>
  <c r="D6" i="4"/>
  <c r="H9" i="4"/>
  <c r="G9" i="4"/>
  <c r="E9" i="4"/>
  <c r="D9" i="4"/>
  <c r="H3" i="4"/>
  <c r="G3" i="4"/>
  <c r="E3" i="4"/>
  <c r="D3" i="4"/>
  <c r="I3" i="4"/>
  <c r="I15" i="4"/>
  <c r="I6" i="4"/>
  <c r="I18" i="4"/>
  <c r="I9" i="4"/>
  <c r="S7" i="5"/>
  <c r="S6" i="5"/>
  <c r="S5" i="5"/>
  <c r="P7" i="5"/>
  <c r="P6" i="5"/>
  <c r="P5" i="5"/>
  <c r="M7" i="5"/>
  <c r="M6" i="5"/>
  <c r="M5" i="5"/>
  <c r="J5" i="5"/>
  <c r="J7" i="5"/>
  <c r="J6" i="5"/>
  <c r="G7" i="5"/>
  <c r="G6" i="5"/>
  <c r="G5" i="5"/>
  <c r="D6" i="5"/>
  <c r="D7" i="5"/>
</calcChain>
</file>

<file path=xl/sharedStrings.xml><?xml version="1.0" encoding="utf-8"?>
<sst xmlns="http://schemas.openxmlformats.org/spreadsheetml/2006/main" count="184" uniqueCount="103">
  <si>
    <t>Source Data Figure 6</t>
    <phoneticPr fontId="1"/>
  </si>
  <si>
    <t>Rep.1</t>
    <phoneticPr fontId="1"/>
  </si>
  <si>
    <t>Naringenin [µM]</t>
    <phoneticPr fontId="1"/>
  </si>
  <si>
    <t>CTAL [µM]</t>
    <phoneticPr fontId="1"/>
  </si>
  <si>
    <t>E values [%]</t>
    <phoneticPr fontId="1"/>
  </si>
  <si>
    <t>Rep.2</t>
    <phoneticPr fontId="1"/>
  </si>
  <si>
    <t>Rep.3</t>
    <phoneticPr fontId="1"/>
  </si>
  <si>
    <r>
      <t>CHIL</t>
    </r>
    <r>
      <rPr>
        <b/>
        <sz val="12"/>
        <color theme="1"/>
        <rFont val="Yu Gothic"/>
        <family val="2"/>
        <charset val="128"/>
      </rPr>
      <t>－</t>
    </r>
    <phoneticPr fontId="1"/>
  </si>
  <si>
    <r>
      <t>CHIL</t>
    </r>
    <r>
      <rPr>
        <b/>
        <sz val="12"/>
        <color theme="1"/>
        <rFont val="Yu Gothic"/>
        <family val="2"/>
        <charset val="128"/>
      </rPr>
      <t>＋</t>
    </r>
    <phoneticPr fontId="1"/>
  </si>
  <si>
    <t>Source Data Figure 5a</t>
    <phoneticPr fontId="1"/>
  </si>
  <si>
    <t>CHS</t>
    <phoneticPr fontId="1"/>
  </si>
  <si>
    <t>AVG Nar.</t>
    <phoneticPr fontId="1"/>
  </si>
  <si>
    <t>SD Nar.</t>
    <phoneticPr fontId="1"/>
  </si>
  <si>
    <t>AVG CTAL</t>
    <phoneticPr fontId="1"/>
  </si>
  <si>
    <t>SD CTAL</t>
    <phoneticPr fontId="1"/>
  </si>
  <si>
    <t xml:space="preserve"> [%]</t>
    <phoneticPr fontId="1"/>
  </si>
  <si>
    <t>CHS+CHI</t>
    <phoneticPr fontId="1"/>
  </si>
  <si>
    <t>CHS+CHIL</t>
    <phoneticPr fontId="1"/>
  </si>
  <si>
    <t>Source Data Figure 5b</t>
    <phoneticPr fontId="1"/>
  </si>
  <si>
    <t>CTAS</t>
    <phoneticPr fontId="1"/>
  </si>
  <si>
    <t>CTAS+CHI</t>
    <phoneticPr fontId="1"/>
  </si>
  <si>
    <t>CTAS+CHIL</t>
    <phoneticPr fontId="1"/>
  </si>
  <si>
    <t>Source Data Figure 5c</t>
    <phoneticPr fontId="1"/>
  </si>
  <si>
    <t>Source Data Figure 5d</t>
    <phoneticPr fontId="1"/>
  </si>
  <si>
    <t>STS</t>
    <phoneticPr fontId="1"/>
  </si>
  <si>
    <t>STS+CHIL</t>
    <phoneticPr fontId="1"/>
  </si>
  <si>
    <t>Resveratrol [µM]</t>
    <phoneticPr fontId="1"/>
  </si>
  <si>
    <t>AVG Res.</t>
    <phoneticPr fontId="1"/>
  </si>
  <si>
    <t>SD Res.</t>
    <phoneticPr fontId="1"/>
  </si>
  <si>
    <t>Source Data Figure 5e</t>
    <phoneticPr fontId="1"/>
  </si>
  <si>
    <r>
      <t>CHIL</t>
    </r>
    <r>
      <rPr>
        <sz val="12"/>
        <color theme="1"/>
        <rFont val="ＭＳ Ｐゴシック"/>
        <family val="3"/>
        <charset val="128"/>
      </rPr>
      <t>－</t>
    </r>
  </si>
  <si>
    <t>Snapdragon</t>
    <phoneticPr fontId="1"/>
  </si>
  <si>
    <r>
      <t>CHIL</t>
    </r>
    <r>
      <rPr>
        <sz val="12"/>
        <color theme="1"/>
        <rFont val="ＭＳ Ｐゴシック"/>
        <family val="3"/>
        <charset val="128"/>
      </rPr>
      <t>＋</t>
    </r>
  </si>
  <si>
    <t>Soybean</t>
    <phoneticPr fontId="1"/>
  </si>
  <si>
    <t>Arabidopsis</t>
    <phoneticPr fontId="1"/>
  </si>
  <si>
    <t>Morning glory</t>
    <phoneticPr fontId="1"/>
  </si>
  <si>
    <t>Hydrangea</t>
    <phoneticPr fontId="1"/>
  </si>
  <si>
    <t>Grapevine</t>
    <phoneticPr fontId="1"/>
  </si>
  <si>
    <t>Rice</t>
    <phoneticPr fontId="1"/>
  </si>
  <si>
    <t>G. biloba</t>
    <phoneticPr fontId="1"/>
  </si>
  <si>
    <t>S. moellendorffii</t>
    <phoneticPr fontId="1"/>
  </si>
  <si>
    <t>P. patens</t>
    <phoneticPr fontId="1"/>
  </si>
  <si>
    <t>Source Data Figure 5f</t>
    <phoneticPr fontId="1"/>
  </si>
  <si>
    <t>AmCHIL 
concentration
 [µM]</t>
    <phoneticPr fontId="1"/>
  </si>
  <si>
    <t>Source Data Figure 5g</t>
    <phoneticPr fontId="1"/>
  </si>
  <si>
    <t>PpCHIL 
concentration
 [µM]</t>
    <phoneticPr fontId="1"/>
  </si>
  <si>
    <t>Source Data 
Supplementary Figure 4</t>
    <phoneticPr fontId="1"/>
  </si>
  <si>
    <t>Source Data 
Supplementary Figure 6b</t>
    <phoneticPr fontId="1"/>
  </si>
  <si>
    <t>Source Data 
Supplementary Figure 8</t>
    <phoneticPr fontId="1"/>
  </si>
  <si>
    <t>No.</t>
  </si>
  <si>
    <t>sample</t>
  </si>
  <si>
    <t>signal intensity</t>
  </si>
  <si>
    <t>His-GmCHS1 50 ng</t>
  </si>
  <si>
    <t>His-GmCHS1 30 ng</t>
  </si>
  <si>
    <t>His-GmCHS1 20 ng</t>
  </si>
  <si>
    <t>His-GmCHS1 10 ng</t>
  </si>
  <si>
    <t>His-GmCHS1 7 ng</t>
  </si>
  <si>
    <t>His-GmCHS1 5 ng</t>
  </si>
  <si>
    <t>His-GmCHS1 1 ng</t>
  </si>
  <si>
    <t>VC</t>
  </si>
  <si>
    <t>GmCHS1 -CHIL 10uL</t>
  </si>
  <si>
    <t>GmCHS1 +CHIL 10uL</t>
  </si>
  <si>
    <t>His-GmCHIL 25 ng</t>
  </si>
  <si>
    <t>His-GmCHIL 15 ng</t>
  </si>
  <si>
    <t>His-GmCHIL 10 ng</t>
  </si>
  <si>
    <t>His-GmCHIL 7 ng</t>
  </si>
  <si>
    <t>His-GmCHIL 5 ng</t>
  </si>
  <si>
    <t>His-GmCHIL 3 ng</t>
  </si>
  <si>
    <t>His-GmCHIL 1 ng</t>
  </si>
  <si>
    <t>GmCHS1 -CHIL 5uL</t>
  </si>
  <si>
    <t>GmCHS1 +CHIL 5uL</t>
  </si>
  <si>
    <t>Soluble PA</t>
    <phoneticPr fontId="1"/>
  </si>
  <si>
    <t>Col-0</t>
    <phoneticPr fontId="1"/>
  </si>
  <si>
    <t>tt4</t>
    <phoneticPr fontId="1"/>
  </si>
  <si>
    <t>chil-1</t>
    <phoneticPr fontId="1"/>
  </si>
  <si>
    <t>chil-3</t>
    <phoneticPr fontId="1"/>
  </si>
  <si>
    <r>
      <rPr>
        <i/>
        <sz val="11"/>
        <color theme="1"/>
        <rFont val="Calibri"/>
        <family val="2"/>
      </rPr>
      <t>chil-3</t>
    </r>
    <r>
      <rPr>
        <sz val="11"/>
        <color theme="1"/>
        <rFont val="Calibri"/>
        <family val="2"/>
      </rPr>
      <t xml:space="preserve"> complimentated with</t>
    </r>
    <phoneticPr fontId="1"/>
  </si>
  <si>
    <t>35SGUS</t>
    <phoneticPr fontId="1"/>
  </si>
  <si>
    <t>AtCHI</t>
    <phoneticPr fontId="1"/>
  </si>
  <si>
    <t>AtCHIL</t>
    <phoneticPr fontId="1"/>
  </si>
  <si>
    <t>InCHIL</t>
    <phoneticPr fontId="1"/>
  </si>
  <si>
    <t>PpCHIL-A</t>
    <phoneticPr fontId="1"/>
  </si>
  <si>
    <t>PpCHIL-B</t>
    <phoneticPr fontId="1"/>
  </si>
  <si>
    <t>MpCHIL</t>
    <phoneticPr fontId="1"/>
  </si>
  <si>
    <t>MpCHI</t>
    <phoneticPr fontId="1"/>
  </si>
  <si>
    <t>A545/mg seeds</t>
    <phoneticPr fontId="1"/>
  </si>
  <si>
    <t>average</t>
    <phoneticPr fontId="1"/>
  </si>
  <si>
    <t>stdev</t>
    <phoneticPr fontId="1"/>
  </si>
  <si>
    <t>Insoluble PA</t>
    <phoneticPr fontId="1"/>
  </si>
  <si>
    <t>Col-0</t>
    <phoneticPr fontId="1"/>
  </si>
  <si>
    <t>tt4</t>
    <phoneticPr fontId="1"/>
  </si>
  <si>
    <t>chil-1</t>
    <phoneticPr fontId="1"/>
  </si>
  <si>
    <t>chil-3</t>
    <phoneticPr fontId="1"/>
  </si>
  <si>
    <r>
      <rPr>
        <i/>
        <sz val="11"/>
        <color theme="1"/>
        <rFont val="Calibri"/>
        <family val="2"/>
      </rPr>
      <t>chil-3</t>
    </r>
    <r>
      <rPr>
        <sz val="11"/>
        <color theme="1"/>
        <rFont val="Calibri"/>
        <family val="2"/>
      </rPr>
      <t xml:space="preserve"> complimentated with</t>
    </r>
    <phoneticPr fontId="1"/>
  </si>
  <si>
    <t>35SGUS</t>
    <phoneticPr fontId="1"/>
  </si>
  <si>
    <t>AtCHI</t>
    <phoneticPr fontId="1"/>
  </si>
  <si>
    <t>AtCHIL</t>
    <phoneticPr fontId="1"/>
  </si>
  <si>
    <t>InCHIL</t>
    <phoneticPr fontId="1"/>
  </si>
  <si>
    <t>PpCHIL-A</t>
    <phoneticPr fontId="1"/>
  </si>
  <si>
    <t>PpCHIL-B</t>
    <phoneticPr fontId="1"/>
  </si>
  <si>
    <t>MpCHIL</t>
    <phoneticPr fontId="1"/>
  </si>
  <si>
    <t>MpCHI</t>
    <phoneticPr fontId="1"/>
  </si>
  <si>
    <t>stdev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</si>
</sst>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Yu Gothic"/>
      <family val="2"/>
      <charset val="128"/>
    </font>
    <font>
      <sz val="12"/>
      <color theme="1"/>
      <name val="ＭＳ Ｐゴシック"/>
      <family val="3"/>
      <charset val="128"/>
    </font>
    <font>
      <sz val="12"/>
      <color theme="0" tint="-0.499984740745262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176" fontId="3" fillId="0" borderId="0" xfId="0" applyNumberFormat="1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3" xfId="0" applyFont="1" applyBorder="1">
      <alignment vertical="center"/>
    </xf>
    <xf numFmtId="0" fontId="7" fillId="2" borderId="0" xfId="0" applyFont="1" applyFill="1" applyBorder="1">
      <alignment vertical="center"/>
    </xf>
    <xf numFmtId="0" fontId="7" fillId="2" borderId="5" xfId="0" applyFont="1" applyFill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9" xfId="0" applyFont="1" applyBorder="1">
      <alignment vertical="center"/>
    </xf>
    <xf numFmtId="0" fontId="9" fillId="0" borderId="9" xfId="0" applyFont="1" applyBorder="1">
      <alignment vertical="center"/>
    </xf>
    <xf numFmtId="0" fontId="8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0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73634</xdr:colOff>
      <xdr:row>14</xdr:row>
      <xdr:rowOff>83508</xdr:rowOff>
    </xdr:to>
    <xdr:pic>
      <xdr:nvPicPr>
        <xdr:cNvPr id="40" name="図 39">
          <a:extLst>
            <a:ext uri="{FF2B5EF4-FFF2-40B4-BE49-F238E27FC236}">
              <a16:creationId xmlns:a16="http://schemas.microsoft.com/office/drawing/2014/main" xmlns="" id="{706204FB-ED0E-4261-BB12-187E5214D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90775" y="576263"/>
          <a:ext cx="5560034" cy="29933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371889</xdr:colOff>
      <xdr:row>18</xdr:row>
      <xdr:rowOff>144749</xdr:rowOff>
    </xdr:from>
    <xdr:to>
      <xdr:col>9</xdr:col>
      <xdr:colOff>40673</xdr:colOff>
      <xdr:row>19</xdr:row>
      <xdr:rowOff>197910</xdr:rowOff>
    </xdr:to>
    <xdr:sp macro="" textlink="">
      <xdr:nvSpPr>
        <xdr:cNvPr id="30" name="テキスト ボックス 30">
          <a:extLst>
            <a:ext uri="{FF2B5EF4-FFF2-40B4-BE49-F238E27FC236}">
              <a16:creationId xmlns:a16="http://schemas.microsoft.com/office/drawing/2014/main" xmlns="" id="{C43CCDD5-DB16-4423-801D-F186FA613D55}"/>
            </a:ext>
          </a:extLst>
        </xdr:cNvPr>
        <xdr:cNvSpPr txBox="1"/>
      </xdr:nvSpPr>
      <xdr:spPr>
        <a:xfrm>
          <a:off x="7444202" y="4488149"/>
          <a:ext cx="35458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13</xdr:col>
      <xdr:colOff>283646</xdr:colOff>
      <xdr:row>25</xdr:row>
      <xdr:rowOff>199438</xdr:rowOff>
    </xdr:to>
    <xdr:pic>
      <xdr:nvPicPr>
        <xdr:cNvPr id="40" name="図 39">
          <a:extLst>
            <a:ext uri="{FF2B5EF4-FFF2-40B4-BE49-F238E27FC236}">
              <a16:creationId xmlns:a16="http://schemas.microsoft.com/office/drawing/2014/main" xmlns="" id="{0C550740-F3B0-4DF2-8059-41D0ED720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8682" y="536864"/>
          <a:ext cx="8492464" cy="56027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396631</xdr:colOff>
      <xdr:row>16</xdr:row>
      <xdr:rowOff>35696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xmlns="" id="{DFED5E6E-32AC-4E34-9BC6-7781BBD9B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09813" y="571500"/>
          <a:ext cx="4511431" cy="303607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7</xdr:col>
      <xdr:colOff>250314</xdr:colOff>
      <xdr:row>35</xdr:row>
      <xdr:rowOff>185494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xmlns="" id="{262473C2-7CCF-4532-BFCD-57E037CE2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09813" y="3771900"/>
          <a:ext cx="4365114" cy="37859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sqref="A1:M20"/>
    </sheetView>
  </sheetViews>
  <sheetFormatPr baseColWidth="12" defaultColWidth="8.625" defaultRowHeight="17" x14ac:dyDescent="0"/>
  <cols>
    <col min="1" max="1" width="13.75" customWidth="1"/>
  </cols>
  <sheetData>
    <row r="1" spans="1:13">
      <c r="A1" s="27" t="s">
        <v>71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>
      <c r="A2" s="28"/>
      <c r="B2" s="28" t="s">
        <v>72</v>
      </c>
      <c r="C2" s="29" t="s">
        <v>73</v>
      </c>
      <c r="D2" s="29" t="s">
        <v>74</v>
      </c>
      <c r="E2" s="29" t="s">
        <v>75</v>
      </c>
      <c r="F2" s="30" t="s">
        <v>76</v>
      </c>
      <c r="G2" s="30"/>
      <c r="H2" s="30"/>
      <c r="I2" s="30"/>
      <c r="J2" s="30"/>
      <c r="K2" s="30"/>
      <c r="L2" s="30"/>
      <c r="M2" s="30"/>
    </row>
    <row r="3" spans="1:13">
      <c r="A3" s="28"/>
      <c r="B3" s="28"/>
      <c r="C3" s="28"/>
      <c r="D3" s="28"/>
      <c r="E3" s="28"/>
      <c r="F3" s="29" t="s">
        <v>77</v>
      </c>
      <c r="G3" s="29" t="s">
        <v>78</v>
      </c>
      <c r="H3" s="29" t="s">
        <v>79</v>
      </c>
      <c r="I3" s="29" t="s">
        <v>80</v>
      </c>
      <c r="J3" s="29" t="s">
        <v>81</v>
      </c>
      <c r="K3" s="29" t="s">
        <v>82</v>
      </c>
      <c r="L3" s="29" t="s">
        <v>83</v>
      </c>
      <c r="M3" s="29" t="s">
        <v>84</v>
      </c>
    </row>
    <row r="4" spans="1:13">
      <c r="A4" s="30" t="s">
        <v>85</v>
      </c>
      <c r="B4" s="28">
        <v>5.7500000000000002E-2</v>
      </c>
      <c r="C4" s="28">
        <v>1.7350000000000001E-2</v>
      </c>
      <c r="D4" s="28">
        <v>2.223E-2</v>
      </c>
      <c r="E4" s="28">
        <v>2.155E-2</v>
      </c>
      <c r="F4" s="28">
        <v>2.461E-2</v>
      </c>
      <c r="G4" s="28">
        <v>2.078E-2</v>
      </c>
      <c r="H4" s="28">
        <v>4.2520000000000002E-2</v>
      </c>
      <c r="I4" s="28">
        <v>2.5219999999999999E-2</v>
      </c>
      <c r="J4" s="28">
        <v>2.01E-2</v>
      </c>
      <c r="K4" s="28">
        <v>1.9900000000000001E-2</v>
      </c>
      <c r="L4" s="28">
        <v>2.324E-2</v>
      </c>
      <c r="M4" s="28">
        <v>2.3300000000000001E-2</v>
      </c>
    </row>
    <row r="5" spans="1:13">
      <c r="A5" s="30"/>
      <c r="B5" s="28">
        <v>5.4710000000000002E-2</v>
      </c>
      <c r="C5" s="28">
        <v>1.515E-2</v>
      </c>
      <c r="D5" s="28">
        <v>2.4369999999999999E-2</v>
      </c>
      <c r="E5" s="28">
        <v>2.427E-2</v>
      </c>
      <c r="F5" s="28">
        <v>2.324E-2</v>
      </c>
      <c r="G5" s="28">
        <v>2.3429999999999999E-2</v>
      </c>
      <c r="H5" s="28">
        <v>6.386E-2</v>
      </c>
      <c r="I5" s="28">
        <v>2.8510000000000001E-2</v>
      </c>
      <c r="J5" s="28">
        <v>2.0990000000000002E-2</v>
      </c>
      <c r="K5" s="28">
        <v>2.3859999999999999E-2</v>
      </c>
      <c r="L5" s="28">
        <v>2.427E-2</v>
      </c>
      <c r="M5" s="28">
        <v>2.3269999999999999E-2</v>
      </c>
    </row>
    <row r="6" spans="1:13">
      <c r="A6" s="30"/>
      <c r="B6" s="28">
        <v>4.2700000000000002E-2</v>
      </c>
      <c r="C6" s="28">
        <v>1.559E-2</v>
      </c>
      <c r="D6" s="28">
        <v>2.4369999999999999E-2</v>
      </c>
      <c r="E6" s="28">
        <v>2.2280000000000001E-2</v>
      </c>
      <c r="F6" s="28">
        <v>2.0199999999999999E-2</v>
      </c>
      <c r="G6" s="28">
        <v>1.375E-2</v>
      </c>
      <c r="H6" s="28">
        <v>5.0200000000000002E-2</v>
      </c>
      <c r="I6" s="28">
        <v>3.1150000000000001E-2</v>
      </c>
      <c r="J6" s="28">
        <v>1.9599999999999999E-2</v>
      </c>
      <c r="K6" s="28">
        <v>2.3879999999999998E-2</v>
      </c>
      <c r="L6" s="28">
        <v>2.3730000000000001E-2</v>
      </c>
      <c r="M6" s="28">
        <v>1.9900000000000001E-2</v>
      </c>
    </row>
    <row r="7" spans="1:13">
      <c r="A7" s="28" t="s">
        <v>86</v>
      </c>
      <c r="B7" s="28">
        <f>AVERAGE(B4:B6)</f>
        <v>5.1636666666666664E-2</v>
      </c>
      <c r="C7" s="28">
        <f t="shared" ref="C7:M7" si="0">AVERAGE(C4:C6)</f>
        <v>1.6029999999999999E-2</v>
      </c>
      <c r="D7" s="28">
        <f t="shared" si="0"/>
        <v>2.365666666666667E-2</v>
      </c>
      <c r="E7" s="28">
        <f t="shared" si="0"/>
        <v>2.2699999999999998E-2</v>
      </c>
      <c r="F7" s="28">
        <f t="shared" si="0"/>
        <v>2.2683333333333333E-2</v>
      </c>
      <c r="G7" s="28">
        <f t="shared" si="0"/>
        <v>1.932E-2</v>
      </c>
      <c r="H7" s="28">
        <f t="shared" si="0"/>
        <v>5.2193333333333335E-2</v>
      </c>
      <c r="I7" s="28">
        <f t="shared" si="0"/>
        <v>2.8293333333333334E-2</v>
      </c>
      <c r="J7" s="28">
        <f t="shared" si="0"/>
        <v>2.0230000000000001E-2</v>
      </c>
      <c r="K7" s="28">
        <f t="shared" si="0"/>
        <v>2.254666666666667E-2</v>
      </c>
      <c r="L7" s="28">
        <f t="shared" si="0"/>
        <v>2.3746666666666666E-2</v>
      </c>
      <c r="M7" s="28">
        <f t="shared" si="0"/>
        <v>2.2156666666666668E-2</v>
      </c>
    </row>
    <row r="8" spans="1:13">
      <c r="A8" s="28" t="s">
        <v>87</v>
      </c>
      <c r="B8" s="28">
        <f>STDEV(B4:B6)</f>
        <v>7.8640977443909278E-3</v>
      </c>
      <c r="C8" s="28">
        <f t="shared" ref="C8:M8" si="1">STDEV(C4:C6)</f>
        <v>1.1641305768684202E-3</v>
      </c>
      <c r="D8" s="28">
        <f t="shared" si="1"/>
        <v>1.235529576065799E-3</v>
      </c>
      <c r="E8" s="28">
        <f t="shared" si="1"/>
        <v>1.4077997016621361E-3</v>
      </c>
      <c r="F8" s="28">
        <f t="shared" si="1"/>
        <v>2.257085140913682E-3</v>
      </c>
      <c r="G8" s="28">
        <f t="shared" si="1"/>
        <v>5.0024294097968042E-3</v>
      </c>
      <c r="H8" s="28">
        <f t="shared" si="1"/>
        <v>1.0808743374386056E-2</v>
      </c>
      <c r="I8" s="28">
        <f t="shared" si="1"/>
        <v>2.9709313915560788E-3</v>
      </c>
      <c r="J8" s="28">
        <f t="shared" si="1"/>
        <v>7.0405965656327851E-4</v>
      </c>
      <c r="K8" s="28">
        <f t="shared" si="1"/>
        <v>2.2921023828209176E-3</v>
      </c>
      <c r="L8" s="28">
        <f t="shared" si="1"/>
        <v>5.1520222566807025E-4</v>
      </c>
      <c r="M8" s="28">
        <f t="shared" si="1"/>
        <v>1.9543882248246715E-3</v>
      </c>
    </row>
    <row r="9" spans="1:13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</row>
    <row r="10" spans="1:13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</row>
    <row r="11" spans="1:13">
      <c r="A11" s="27" t="s">
        <v>88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</row>
    <row r="12" spans="1:13">
      <c r="A12" s="28"/>
      <c r="B12" s="28" t="s">
        <v>89</v>
      </c>
      <c r="C12" s="29" t="s">
        <v>90</v>
      </c>
      <c r="D12" s="29" t="s">
        <v>91</v>
      </c>
      <c r="E12" s="29" t="s">
        <v>92</v>
      </c>
      <c r="F12" s="30" t="s">
        <v>93</v>
      </c>
      <c r="G12" s="30"/>
      <c r="H12" s="30"/>
      <c r="I12" s="30"/>
      <c r="J12" s="30"/>
      <c r="K12" s="30"/>
      <c r="L12" s="30"/>
      <c r="M12" s="30"/>
    </row>
    <row r="13" spans="1:13">
      <c r="A13" s="28"/>
      <c r="B13" s="28"/>
      <c r="C13" s="28"/>
      <c r="D13" s="28"/>
      <c r="E13" s="28"/>
      <c r="F13" s="29" t="s">
        <v>94</v>
      </c>
      <c r="G13" s="29" t="s">
        <v>95</v>
      </c>
      <c r="H13" s="29" t="s">
        <v>96</v>
      </c>
      <c r="I13" s="29" t="s">
        <v>97</v>
      </c>
      <c r="J13" s="29" t="s">
        <v>98</v>
      </c>
      <c r="K13" s="29" t="s">
        <v>99</v>
      </c>
      <c r="L13" s="29" t="s">
        <v>100</v>
      </c>
      <c r="M13" s="29" t="s">
        <v>101</v>
      </c>
    </row>
    <row r="14" spans="1:13">
      <c r="A14" s="30" t="s">
        <v>85</v>
      </c>
      <c r="B14" s="28">
        <v>0.19869999999999999</v>
      </c>
      <c r="C14" s="28">
        <v>1.4999999999999999E-2</v>
      </c>
      <c r="D14" s="28">
        <v>5.806E-2</v>
      </c>
      <c r="E14" s="28">
        <v>5.2330000000000002E-2</v>
      </c>
      <c r="F14" s="28">
        <v>6.4409999999999995E-2</v>
      </c>
      <c r="G14" s="28">
        <v>5.9709999999999999E-2</v>
      </c>
      <c r="H14" s="28">
        <v>0.17799999999999999</v>
      </c>
      <c r="I14" s="28">
        <v>0.12540000000000001</v>
      </c>
      <c r="J14" s="28">
        <v>6.6960000000000006E-2</v>
      </c>
      <c r="K14" s="28">
        <v>6.1780000000000002E-2</v>
      </c>
      <c r="L14" s="28">
        <v>6.8330000000000002E-2</v>
      </c>
      <c r="M14" s="28">
        <v>6.3299999999999995E-2</v>
      </c>
    </row>
    <row r="15" spans="1:13">
      <c r="A15" s="30"/>
      <c r="B15" s="28">
        <v>0.191</v>
      </c>
      <c r="C15" s="28">
        <v>1.602E-2</v>
      </c>
      <c r="D15" s="28">
        <v>6.0389999999999999E-2</v>
      </c>
      <c r="E15" s="28">
        <v>5.194E-2</v>
      </c>
      <c r="F15" s="28">
        <v>6.2549999999999994E-2</v>
      </c>
      <c r="G15" s="28">
        <v>5.9220000000000002E-2</v>
      </c>
      <c r="H15" s="28">
        <v>0.20300000000000001</v>
      </c>
      <c r="I15" s="28">
        <v>9.0590000000000004E-2</v>
      </c>
      <c r="J15" s="28">
        <v>6.9409999999999999E-2</v>
      </c>
      <c r="K15" s="28">
        <v>6.8709999999999993E-2</v>
      </c>
      <c r="L15" s="28">
        <v>6.3109999999999999E-2</v>
      </c>
      <c r="M15" s="28">
        <v>6.9409999999999999E-2</v>
      </c>
    </row>
    <row r="16" spans="1:13">
      <c r="A16" s="30"/>
      <c r="B16" s="28">
        <v>0.18340000000000001</v>
      </c>
      <c r="C16" s="28">
        <v>1.4120000000000001E-2</v>
      </c>
      <c r="D16" s="28">
        <v>5.5489999999999998E-2</v>
      </c>
      <c r="E16" s="28">
        <v>5.4059999999999997E-2</v>
      </c>
      <c r="F16" s="28">
        <v>0.05</v>
      </c>
      <c r="G16" s="28">
        <v>4.5289999999999997E-2</v>
      </c>
      <c r="H16" s="28">
        <v>0.16919999999999999</v>
      </c>
      <c r="I16" s="28">
        <v>9.5100000000000004E-2</v>
      </c>
      <c r="J16" s="28">
        <v>6.7330000000000001E-2</v>
      </c>
      <c r="K16" s="28">
        <v>7.1169999999999997E-2</v>
      </c>
      <c r="L16" s="28">
        <v>5.9409999999999998E-2</v>
      </c>
      <c r="M16" s="28">
        <v>6.0999999999999999E-2</v>
      </c>
    </row>
    <row r="17" spans="1:13">
      <c r="A17" s="28" t="s">
        <v>86</v>
      </c>
      <c r="B17" s="28">
        <f>AVERAGE(B14:B16)</f>
        <v>0.19103333333333331</v>
      </c>
      <c r="C17" s="28">
        <f t="shared" ref="C17:M17" si="2">AVERAGE(C14:C16)</f>
        <v>1.5046666666666667E-2</v>
      </c>
      <c r="D17" s="28">
        <f t="shared" si="2"/>
        <v>5.7979999999999997E-2</v>
      </c>
      <c r="E17" s="28">
        <f t="shared" si="2"/>
        <v>5.2776666666666666E-2</v>
      </c>
      <c r="F17" s="28">
        <f t="shared" si="2"/>
        <v>5.8986666666666666E-2</v>
      </c>
      <c r="G17" s="28">
        <f t="shared" si="2"/>
        <v>5.4740000000000004E-2</v>
      </c>
      <c r="H17" s="28">
        <f t="shared" si="2"/>
        <v>0.18340000000000001</v>
      </c>
      <c r="I17" s="28">
        <f t="shared" si="2"/>
        <v>0.10369666666666667</v>
      </c>
      <c r="J17" s="28">
        <f t="shared" si="2"/>
        <v>6.7900000000000002E-2</v>
      </c>
      <c r="K17" s="28">
        <f t="shared" si="2"/>
        <v>6.7220000000000002E-2</v>
      </c>
      <c r="L17" s="28">
        <f t="shared" si="2"/>
        <v>6.3616666666666669E-2</v>
      </c>
      <c r="M17" s="28">
        <f t="shared" si="2"/>
        <v>6.4570000000000002E-2</v>
      </c>
    </row>
    <row r="18" spans="1:13">
      <c r="A18" s="28" t="s">
        <v>102</v>
      </c>
      <c r="B18" s="28">
        <f>STDEV(B14:B16)</f>
        <v>7.6500544660370344E-3</v>
      </c>
      <c r="C18" s="28">
        <f t="shared" ref="C18:M18" si="3">STDEV(C14:C16)</f>
        <v>9.508592605287768E-4</v>
      </c>
      <c r="D18" s="28">
        <f t="shared" si="3"/>
        <v>2.4509793960782299E-3</v>
      </c>
      <c r="E18" s="28">
        <f t="shared" si="3"/>
        <v>1.1283764147363808E-3</v>
      </c>
      <c r="F18" s="28">
        <f t="shared" si="3"/>
        <v>7.838050352819384E-3</v>
      </c>
      <c r="G18" s="28">
        <f t="shared" si="3"/>
        <v>8.1876064878570812E-3</v>
      </c>
      <c r="H18" s="28">
        <f t="shared" si="3"/>
        <v>1.7535107641528765E-2</v>
      </c>
      <c r="I18" s="28">
        <f t="shared" si="3"/>
        <v>1.8930426126564891E-2</v>
      </c>
      <c r="J18" s="28">
        <f t="shared" si="3"/>
        <v>1.3207195008782119E-3</v>
      </c>
      <c r="K18" s="28">
        <f t="shared" si="3"/>
        <v>4.8690964254161128E-3</v>
      </c>
      <c r="L18" s="28">
        <f t="shared" si="3"/>
        <v>4.4815324759878011E-3</v>
      </c>
      <c r="M18" s="28">
        <f t="shared" si="3"/>
        <v>4.3464583283404443E-3</v>
      </c>
    </row>
    <row r="19" spans="1:13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</row>
    <row r="20" spans="1:13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</sheetData>
  <mergeCells count="4">
    <mergeCell ref="F2:M2"/>
    <mergeCell ref="A4:A6"/>
    <mergeCell ref="F12:M12"/>
    <mergeCell ref="A14:A16"/>
  </mergeCells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2"/>
  <sheetViews>
    <sheetView zoomScaleSheetLayoutView="90" workbookViewId="0"/>
  </sheetViews>
  <sheetFormatPr baseColWidth="12" defaultColWidth="9" defaultRowHeight="15" x14ac:dyDescent="0"/>
  <cols>
    <col min="1" max="1" width="26.375" style="1" bestFit="1" customWidth="1"/>
    <col min="2" max="2" width="15.125" style="1" bestFit="1" customWidth="1"/>
    <col min="3" max="3" width="14.75" style="1" bestFit="1" customWidth="1"/>
    <col min="4" max="4" width="15.5" style="1" bestFit="1" customWidth="1"/>
    <col min="5" max="6" width="13" style="1" bestFit="1" customWidth="1"/>
    <col min="7" max="8" width="9" style="1"/>
    <col min="9" max="9" width="15.875" style="1" bestFit="1" customWidth="1"/>
    <col min="10" max="16384" width="9" style="1"/>
  </cols>
  <sheetData>
    <row r="1" spans="1:9" ht="20">
      <c r="A1" s="2" t="s">
        <v>9</v>
      </c>
      <c r="B1" s="2"/>
    </row>
    <row r="2" spans="1:9">
      <c r="B2" s="11"/>
      <c r="C2" s="12" t="s">
        <v>2</v>
      </c>
      <c r="D2" s="13" t="s">
        <v>11</v>
      </c>
      <c r="E2" s="13" t="s">
        <v>12</v>
      </c>
      <c r="F2" s="12" t="s">
        <v>3</v>
      </c>
      <c r="G2" s="13" t="s">
        <v>13</v>
      </c>
      <c r="H2" s="13" t="s">
        <v>14</v>
      </c>
      <c r="I2" s="14" t="s">
        <v>15</v>
      </c>
    </row>
    <row r="3" spans="1:9">
      <c r="B3" s="3" t="s">
        <v>10</v>
      </c>
      <c r="C3" s="4">
        <v>6.9550000000000001</v>
      </c>
      <c r="D3" s="4">
        <f>AVERAGE(C3:C5)</f>
        <v>6.6596666666666664</v>
      </c>
      <c r="E3" s="4">
        <f>_xlfn.STDEV.S(C3:C5)</f>
        <v>0.48578321639732797</v>
      </c>
      <c r="F3" s="4">
        <v>4.944</v>
      </c>
      <c r="G3" s="4">
        <f>AVERAGE(F3:F5)</f>
        <v>4.644333333333333</v>
      </c>
      <c r="H3" s="4">
        <f>_xlfn.STDEV.S(F3:F5)</f>
        <v>0.49839776618011977</v>
      </c>
      <c r="I3" s="5">
        <f>(D3+G3)/($D$3+$G$3)*100</f>
        <v>100</v>
      </c>
    </row>
    <row r="4" spans="1:9">
      <c r="B4" s="3"/>
      <c r="C4" s="4">
        <v>6.9249999999999998</v>
      </c>
      <c r="D4" s="4"/>
      <c r="E4" s="4"/>
      <c r="F4" s="4">
        <v>4.92</v>
      </c>
      <c r="G4" s="4"/>
      <c r="H4" s="4"/>
      <c r="I4" s="5"/>
    </row>
    <row r="5" spans="1:9">
      <c r="B5" s="3"/>
      <c r="C5" s="4">
        <v>6.0990000000000002</v>
      </c>
      <c r="D5" s="4"/>
      <c r="E5" s="4"/>
      <c r="F5" s="4">
        <v>4.069</v>
      </c>
      <c r="G5" s="4"/>
      <c r="H5" s="4"/>
      <c r="I5" s="5"/>
    </row>
    <row r="6" spans="1:9">
      <c r="B6" s="3" t="s">
        <v>16</v>
      </c>
      <c r="C6" s="4">
        <v>6.3819999999999997</v>
      </c>
      <c r="D6" s="4">
        <f>AVERAGE(C6:C8)</f>
        <v>6.3969999999999994</v>
      </c>
      <c r="E6" s="4">
        <f>_xlfn.STDEV.S(C6:C8)</f>
        <v>7.463913182774809E-2</v>
      </c>
      <c r="F6" s="4">
        <v>4.681</v>
      </c>
      <c r="G6" s="4">
        <f>AVERAGE(F6:F8)</f>
        <v>4.6036666666666664</v>
      </c>
      <c r="H6" s="4">
        <f>_xlfn.STDEV.S(F6:F8)</f>
        <v>7.1842420152256531E-2</v>
      </c>
      <c r="I6" s="5">
        <f>(D6+G6)/($D$3+$G$3)*100</f>
        <v>97.31658410002359</v>
      </c>
    </row>
    <row r="7" spans="1:9">
      <c r="B7" s="3"/>
      <c r="C7" s="4">
        <v>6.4779999999999998</v>
      </c>
      <c r="D7" s="4"/>
      <c r="E7" s="4"/>
      <c r="F7" s="4">
        <v>4.5910000000000002</v>
      </c>
      <c r="G7" s="4"/>
      <c r="H7" s="4"/>
      <c r="I7" s="5"/>
    </row>
    <row r="8" spans="1:9">
      <c r="B8" s="3"/>
      <c r="C8" s="4">
        <v>6.3310000000000004</v>
      </c>
      <c r="D8" s="4"/>
      <c r="E8" s="4"/>
      <c r="F8" s="4">
        <v>4.5389999999999997</v>
      </c>
      <c r="G8" s="4"/>
      <c r="H8" s="4"/>
      <c r="I8" s="5"/>
    </row>
    <row r="9" spans="1:9">
      <c r="B9" s="3" t="s">
        <v>17</v>
      </c>
      <c r="C9" s="4">
        <v>11.725</v>
      </c>
      <c r="D9" s="4">
        <f>AVERAGE(C9:C11)</f>
        <v>11.289333333333333</v>
      </c>
      <c r="E9" s="4">
        <f>_xlfn.STDEV.S(C9:C11)</f>
        <v>0.37747361938727986</v>
      </c>
      <c r="F9" s="4">
        <v>1.855</v>
      </c>
      <c r="G9" s="4">
        <f>AVERAGE(F9:F11)</f>
        <v>1.7809999999999999</v>
      </c>
      <c r="H9" s="4">
        <f>_xlfn.STDEV.S(F9:F11)</f>
        <v>0.10967223896684153</v>
      </c>
      <c r="I9" s="5">
        <f>(D9+G9)/($D$3+$G$3)*100</f>
        <v>115.62573720217036</v>
      </c>
    </row>
    <row r="10" spans="1:9">
      <c r="B10" s="3"/>
      <c r="C10" s="4">
        <v>11.06</v>
      </c>
      <c r="D10" s="4"/>
      <c r="E10" s="4"/>
      <c r="F10" s="4">
        <v>1.655</v>
      </c>
      <c r="G10" s="4"/>
      <c r="H10" s="4"/>
      <c r="I10" s="5"/>
    </row>
    <row r="11" spans="1:9">
      <c r="B11" s="6"/>
      <c r="C11" s="7">
        <v>11.083</v>
      </c>
      <c r="D11" s="7"/>
      <c r="E11" s="7"/>
      <c r="F11" s="7">
        <v>1.833</v>
      </c>
      <c r="G11" s="7"/>
      <c r="H11" s="7"/>
      <c r="I11" s="8"/>
    </row>
    <row r="13" spans="1:9" ht="20">
      <c r="A13" s="2" t="s">
        <v>18</v>
      </c>
    </row>
    <row r="14" spans="1:9">
      <c r="B14" s="11"/>
      <c r="C14" s="12" t="s">
        <v>2</v>
      </c>
      <c r="D14" s="13" t="s">
        <v>11</v>
      </c>
      <c r="E14" s="13" t="s">
        <v>12</v>
      </c>
      <c r="F14" s="12" t="s">
        <v>3</v>
      </c>
      <c r="G14" s="13" t="s">
        <v>13</v>
      </c>
      <c r="H14" s="13" t="s">
        <v>14</v>
      </c>
      <c r="I14" s="14" t="s">
        <v>15</v>
      </c>
    </row>
    <row r="15" spans="1:9">
      <c r="B15" s="3" t="s">
        <v>10</v>
      </c>
      <c r="C15" s="4">
        <v>1.4650000000000001</v>
      </c>
      <c r="D15" s="4">
        <f>AVERAGE(C15:C17)</f>
        <v>1.4349999999999998</v>
      </c>
      <c r="E15" s="4">
        <f>_xlfn.STDEV.S(C15:C17)</f>
        <v>3.2787192621510079E-2</v>
      </c>
      <c r="F15" s="4">
        <v>7.4798452979255856</v>
      </c>
      <c r="G15" s="4">
        <f>AVERAGE(F15:F17)</f>
        <v>7.2928377903249162</v>
      </c>
      <c r="H15" s="4">
        <f>_xlfn.STDEV.S(F15:F17)</f>
        <v>0.19520292045197501</v>
      </c>
      <c r="I15" s="5">
        <f>(D15+G15)/($D$15+$G$15)*100</f>
        <v>100</v>
      </c>
    </row>
    <row r="16" spans="1:9">
      <c r="B16" s="3"/>
      <c r="C16" s="4">
        <v>1.4</v>
      </c>
      <c r="D16" s="4"/>
      <c r="E16" s="4"/>
      <c r="F16" s="4">
        <v>7.3083079977663337</v>
      </c>
      <c r="G16" s="4"/>
      <c r="H16" s="4"/>
      <c r="I16" s="5"/>
    </row>
    <row r="17" spans="1:9">
      <c r="B17" s="3"/>
      <c r="C17" s="4">
        <v>1.44</v>
      </c>
      <c r="D17" s="4"/>
      <c r="E17" s="4"/>
      <c r="F17" s="4">
        <v>7.0903600752828275</v>
      </c>
      <c r="G17" s="4"/>
      <c r="H17" s="4"/>
      <c r="I17" s="5"/>
    </row>
    <row r="18" spans="1:9">
      <c r="B18" s="3" t="s">
        <v>17</v>
      </c>
      <c r="C18" s="4">
        <v>12.518000000000001</v>
      </c>
      <c r="D18" s="4">
        <f>AVERAGE(C18:C20)</f>
        <v>12.892666666666665</v>
      </c>
      <c r="E18" s="4">
        <f>_xlfn.STDEV.S(C18:C20)</f>
        <v>0.32757645418029224</v>
      </c>
      <c r="F18" s="4">
        <v>0.66339889557609977</v>
      </c>
      <c r="G18" s="4">
        <f>AVERAGE(F18:F20)</f>
        <v>0.6866731470565931</v>
      </c>
      <c r="H18" s="4">
        <f>_xlfn.STDEV.S(F18:F20)</f>
        <v>2.9811110577565293E-2</v>
      </c>
      <c r="I18" s="5">
        <f>(D18+G18)/($D$15+$G$15)*100</f>
        <v>155.58652830116054</v>
      </c>
    </row>
    <row r="19" spans="1:9">
      <c r="B19" s="3"/>
      <c r="C19" s="4">
        <v>13.125</v>
      </c>
      <c r="D19" s="4"/>
      <c r="E19" s="4"/>
      <c r="F19" s="4">
        <v>0.72027465822837167</v>
      </c>
      <c r="G19" s="4"/>
      <c r="H19" s="4"/>
      <c r="I19" s="5"/>
    </row>
    <row r="20" spans="1:9">
      <c r="B20" s="6"/>
      <c r="C20" s="7">
        <v>13.035</v>
      </c>
      <c r="D20" s="7"/>
      <c r="E20" s="7"/>
      <c r="F20" s="7">
        <v>0.67634588736530787</v>
      </c>
      <c r="G20" s="7"/>
      <c r="H20" s="7"/>
      <c r="I20" s="8"/>
    </row>
    <row r="22" spans="1:9" ht="20">
      <c r="A22" s="2" t="s">
        <v>22</v>
      </c>
      <c r="B22" s="2"/>
    </row>
    <row r="23" spans="1:9">
      <c r="B23" s="11"/>
      <c r="C23" s="12" t="s">
        <v>2</v>
      </c>
      <c r="D23" s="13" t="s">
        <v>11</v>
      </c>
      <c r="E23" s="13" t="s">
        <v>12</v>
      </c>
      <c r="F23" s="12" t="s">
        <v>3</v>
      </c>
      <c r="G23" s="13" t="s">
        <v>13</v>
      </c>
      <c r="H23" s="13" t="s">
        <v>14</v>
      </c>
      <c r="I23" s="14" t="s">
        <v>15</v>
      </c>
    </row>
    <row r="24" spans="1:9">
      <c r="B24" s="3" t="s">
        <v>10</v>
      </c>
      <c r="C24" s="4">
        <v>4.2699999999999996</v>
      </c>
      <c r="D24" s="4">
        <f>AVERAGE(C24:C29)</f>
        <v>4.5331666666666672</v>
      </c>
      <c r="E24" s="4">
        <f>_xlfn.STDEV.S(C24:C29)</f>
        <v>0.33418283418911093</v>
      </c>
      <c r="F24" s="4">
        <v>3.3639999999999999</v>
      </c>
      <c r="G24" s="4">
        <f>AVERAGE(F24:F29)</f>
        <v>3.6169999999999995</v>
      </c>
      <c r="H24" s="4">
        <f>_xlfn.STDEV.S(F24:F29)</f>
        <v>0.26435960357059096</v>
      </c>
      <c r="I24" s="5">
        <f>(D24+G24)/($D$24+$G$24)*100</f>
        <v>100</v>
      </c>
    </row>
    <row r="25" spans="1:9">
      <c r="B25" s="3"/>
      <c r="C25" s="4">
        <v>5.1180000000000003</v>
      </c>
      <c r="D25" s="4"/>
      <c r="E25" s="4"/>
      <c r="F25" s="4">
        <v>3.9329999999999998</v>
      </c>
      <c r="G25" s="4"/>
      <c r="H25" s="4"/>
      <c r="I25" s="5"/>
    </row>
    <row r="26" spans="1:9">
      <c r="B26" s="3"/>
      <c r="C26" s="4">
        <v>4.577</v>
      </c>
      <c r="D26" s="4"/>
      <c r="E26" s="4"/>
      <c r="F26" s="4">
        <v>3.831</v>
      </c>
      <c r="G26" s="4"/>
      <c r="H26" s="4"/>
      <c r="I26" s="5"/>
    </row>
    <row r="27" spans="1:9">
      <c r="B27" s="3"/>
      <c r="C27" s="4">
        <v>4.6459999999999999</v>
      </c>
      <c r="D27" s="4"/>
      <c r="E27" s="4"/>
      <c r="F27" s="4">
        <v>3.2719999999999998</v>
      </c>
      <c r="G27" s="4"/>
      <c r="H27" s="4"/>
      <c r="I27" s="5"/>
    </row>
    <row r="28" spans="1:9">
      <c r="B28" s="3"/>
      <c r="C28" s="4">
        <v>4.1989999999999998</v>
      </c>
      <c r="D28" s="4"/>
      <c r="E28" s="4"/>
      <c r="F28" s="4">
        <v>3.7469999999999999</v>
      </c>
      <c r="G28" s="4"/>
      <c r="H28" s="4"/>
      <c r="I28" s="5"/>
    </row>
    <row r="29" spans="1:9">
      <c r="B29" s="3"/>
      <c r="C29" s="4">
        <v>4.3890000000000002</v>
      </c>
      <c r="D29" s="4"/>
      <c r="E29" s="4"/>
      <c r="F29" s="4">
        <v>3.5550000000000002</v>
      </c>
      <c r="G29" s="4"/>
      <c r="H29" s="4"/>
      <c r="I29" s="5"/>
    </row>
    <row r="30" spans="1:9">
      <c r="B30" s="3" t="s">
        <v>16</v>
      </c>
      <c r="C30" s="4">
        <v>5.69</v>
      </c>
      <c r="D30" s="4">
        <f>AVERAGE(C30:C32)</f>
        <v>5.1333333333333337</v>
      </c>
      <c r="E30" s="4">
        <f>_xlfn.STDEV.S(C30:C32)</f>
        <v>0.48335632129241213</v>
      </c>
      <c r="F30" s="4">
        <v>4.8029999999999999</v>
      </c>
      <c r="G30" s="4">
        <f>AVERAGE(F30:F32)</f>
        <v>4.55</v>
      </c>
      <c r="H30" s="4">
        <f>_xlfn.STDEV.S(F30:F32)</f>
        <v>0.22006135508080479</v>
      </c>
      <c r="I30" s="5">
        <f>(D30+G30)/($D$24+$G$24)*100</f>
        <v>118.81147624792949</v>
      </c>
    </row>
    <row r="31" spans="1:9">
      <c r="B31" s="3"/>
      <c r="C31" s="4">
        <v>4.82</v>
      </c>
      <c r="D31" s="4"/>
      <c r="E31" s="4"/>
      <c r="F31" s="4">
        <v>4.444</v>
      </c>
      <c r="G31" s="4"/>
      <c r="H31" s="4"/>
      <c r="I31" s="5"/>
    </row>
    <row r="32" spans="1:9">
      <c r="B32" s="3"/>
      <c r="C32" s="4">
        <v>4.8899999999999997</v>
      </c>
      <c r="D32" s="4"/>
      <c r="E32" s="4"/>
      <c r="F32" s="4">
        <v>4.4029999999999996</v>
      </c>
      <c r="G32" s="4"/>
      <c r="H32" s="4"/>
      <c r="I32" s="5"/>
    </row>
    <row r="33" spans="1:12">
      <c r="B33" s="3" t="s">
        <v>17</v>
      </c>
      <c r="C33" s="4">
        <v>9.718</v>
      </c>
      <c r="D33" s="4">
        <f>AVERAGE(C33:C35)</f>
        <v>8.471333333333332</v>
      </c>
      <c r="E33" s="4">
        <f>_xlfn.STDEV.S(C33:C35)</f>
        <v>1.0819118879711751</v>
      </c>
      <c r="F33" s="4">
        <v>1.468</v>
      </c>
      <c r="G33" s="4">
        <f>AVERAGE(F33:F35)</f>
        <v>1.4720000000000002</v>
      </c>
      <c r="H33" s="4">
        <f>_xlfn.STDEV.S(F33:F35)</f>
        <v>1.0583005244258372E-2</v>
      </c>
      <c r="I33" s="5">
        <f>(D33+G33)/($D$24+$G$24)*100</f>
        <v>122.00159505940572</v>
      </c>
    </row>
    <row r="34" spans="1:12">
      <c r="B34" s="3"/>
      <c r="C34" s="4">
        <v>7.7779999999999996</v>
      </c>
      <c r="D34" s="4"/>
      <c r="E34" s="4"/>
      <c r="F34" s="4">
        <v>1.464</v>
      </c>
      <c r="G34" s="4"/>
      <c r="H34" s="4"/>
      <c r="I34" s="5"/>
    </row>
    <row r="35" spans="1:12">
      <c r="B35" s="3"/>
      <c r="C35" s="4">
        <v>7.9180000000000001</v>
      </c>
      <c r="D35" s="4"/>
      <c r="E35" s="4"/>
      <c r="F35" s="4">
        <v>1.484</v>
      </c>
      <c r="G35" s="4"/>
      <c r="H35" s="4"/>
      <c r="I35" s="5"/>
    </row>
    <row r="36" spans="1:12">
      <c r="B36" s="3" t="s">
        <v>19</v>
      </c>
      <c r="C36" s="4">
        <v>0</v>
      </c>
      <c r="D36" s="4">
        <f>AVERAGE(C36:C38)</f>
        <v>0</v>
      </c>
      <c r="E36" s="4">
        <f>_xlfn.STDEV.S(C36:C38)</f>
        <v>0</v>
      </c>
      <c r="F36" s="4">
        <v>13.871</v>
      </c>
      <c r="G36" s="4">
        <f>AVERAGE(F36:F38)</f>
        <v>13.354999999999999</v>
      </c>
      <c r="H36" s="4">
        <f>_xlfn.STDEV.S(F36:F38)</f>
        <v>0.59180740110275776</v>
      </c>
      <c r="I36" s="5">
        <f>(D36+G36)/($D$36+$G$36)*100</f>
        <v>100</v>
      </c>
    </row>
    <row r="37" spans="1:12">
      <c r="B37" s="3"/>
      <c r="C37" s="4">
        <v>0</v>
      </c>
      <c r="D37" s="4"/>
      <c r="E37" s="4"/>
      <c r="F37" s="4">
        <v>13.484999999999999</v>
      </c>
      <c r="G37" s="4"/>
      <c r="H37" s="4"/>
      <c r="I37" s="5"/>
    </row>
    <row r="38" spans="1:12">
      <c r="B38" s="3"/>
      <c r="C38" s="4">
        <v>0</v>
      </c>
      <c r="D38" s="4"/>
      <c r="E38" s="4"/>
      <c r="F38" s="4">
        <v>12.709</v>
      </c>
      <c r="G38" s="4"/>
      <c r="H38" s="4"/>
      <c r="I38" s="5"/>
    </row>
    <row r="39" spans="1:12">
      <c r="B39" s="3" t="s">
        <v>20</v>
      </c>
      <c r="C39" s="4">
        <v>0</v>
      </c>
      <c r="D39" s="4">
        <f>AVERAGE(C39:C41)</f>
        <v>0</v>
      </c>
      <c r="E39" s="4">
        <f>_xlfn.STDEV.S(C39:C41)</f>
        <v>0</v>
      </c>
      <c r="F39" s="4">
        <v>11.794</v>
      </c>
      <c r="G39" s="4">
        <f>AVERAGE(F39:F41)</f>
        <v>11.295666666666667</v>
      </c>
      <c r="H39" s="4">
        <f>_xlfn.STDEV.S(F39:F41)</f>
        <v>0.83729226279318547</v>
      </c>
      <c r="I39" s="5">
        <f>(D39+G39)/($D$36+$G$36)*100</f>
        <v>84.580057406714104</v>
      </c>
    </row>
    <row r="40" spans="1:12">
      <c r="B40" s="3"/>
      <c r="C40" s="4">
        <v>0</v>
      </c>
      <c r="D40" s="4"/>
      <c r="E40" s="4"/>
      <c r="F40" s="4">
        <v>10.329000000000001</v>
      </c>
      <c r="G40" s="4"/>
      <c r="H40" s="4"/>
      <c r="I40" s="5"/>
    </row>
    <row r="41" spans="1:12">
      <c r="B41" s="3"/>
      <c r="C41" s="4">
        <v>0</v>
      </c>
      <c r="D41" s="4"/>
      <c r="E41" s="4"/>
      <c r="F41" s="4">
        <v>11.763999999999999</v>
      </c>
      <c r="G41" s="4"/>
      <c r="H41" s="4"/>
      <c r="I41" s="5"/>
    </row>
    <row r="42" spans="1:12">
      <c r="B42" s="3" t="s">
        <v>21</v>
      </c>
      <c r="C42" s="4">
        <v>0</v>
      </c>
      <c r="D42" s="4">
        <f>AVERAGE(C42:C44)</f>
        <v>0</v>
      </c>
      <c r="E42" s="4">
        <f>_xlfn.STDEV.S(C42:C44)</f>
        <v>0</v>
      </c>
      <c r="F42" s="4">
        <v>12.417</v>
      </c>
      <c r="G42" s="4">
        <f>AVERAGE(F42:F44)</f>
        <v>12.536999999999999</v>
      </c>
      <c r="H42" s="4">
        <f>_xlfn.STDEV.S(F42:F44)</f>
        <v>0.35839782365410638</v>
      </c>
      <c r="I42" s="5">
        <f>(D42+G42)/($D$36+$G$36)*100</f>
        <v>93.874953201048299</v>
      </c>
    </row>
    <row r="43" spans="1:12">
      <c r="B43" s="3"/>
      <c r="C43" s="4">
        <v>0</v>
      </c>
      <c r="D43" s="4"/>
      <c r="E43" s="4"/>
      <c r="F43" s="4">
        <v>12.254</v>
      </c>
      <c r="G43" s="4"/>
      <c r="H43" s="4"/>
      <c r="I43" s="5"/>
    </row>
    <row r="44" spans="1:12">
      <c r="B44" s="6"/>
      <c r="C44" s="7">
        <v>0</v>
      </c>
      <c r="D44" s="7"/>
      <c r="E44" s="7"/>
      <c r="F44" s="7">
        <v>12.94</v>
      </c>
      <c r="G44" s="7"/>
      <c r="H44" s="7"/>
      <c r="I44" s="8"/>
    </row>
    <row r="46" spans="1:12" ht="20">
      <c r="A46" s="2" t="s">
        <v>23</v>
      </c>
      <c r="B46" s="2"/>
    </row>
    <row r="47" spans="1:12">
      <c r="B47" s="11"/>
      <c r="C47" s="12" t="s">
        <v>2</v>
      </c>
      <c r="D47" s="13" t="s">
        <v>11</v>
      </c>
      <c r="E47" s="13" t="s">
        <v>12</v>
      </c>
      <c r="F47" s="12" t="s">
        <v>3</v>
      </c>
      <c r="G47" s="13" t="s">
        <v>13</v>
      </c>
      <c r="H47" s="13" t="s">
        <v>14</v>
      </c>
      <c r="I47" s="12" t="s">
        <v>26</v>
      </c>
      <c r="J47" s="13" t="s">
        <v>27</v>
      </c>
      <c r="K47" s="13" t="s">
        <v>28</v>
      </c>
      <c r="L47" s="14" t="s">
        <v>15</v>
      </c>
    </row>
    <row r="48" spans="1:12">
      <c r="B48" s="3" t="s">
        <v>10</v>
      </c>
      <c r="C48" s="4">
        <v>6.7528912065267672</v>
      </c>
      <c r="D48" s="4">
        <f>AVERAGE(C48:C50)</f>
        <v>6.7076411960132889</v>
      </c>
      <c r="E48" s="4">
        <f>_xlfn.STDEV.S(C48:C50)</f>
        <v>0.19680030788542233</v>
      </c>
      <c r="F48" s="4">
        <v>4.5303955768196671</v>
      </c>
      <c r="G48" s="4">
        <f>AVERAGE(F48:F50)</f>
        <v>4.5341642882420805</v>
      </c>
      <c r="H48" s="4">
        <f>_xlfn.STDEV.S(F48:F50)</f>
        <v>0.111702661950126</v>
      </c>
      <c r="I48" s="4">
        <v>0</v>
      </c>
      <c r="J48" s="4">
        <f>AVERAGE(I48:I50)</f>
        <v>0</v>
      </c>
      <c r="K48" s="4">
        <f>_xlfn.STDEV.S(I48:I50)</f>
        <v>0</v>
      </c>
      <c r="L48" s="5">
        <f>(D48+G48+J48)/($D$48+$G$48+$J$48)*100</f>
        <v>100</v>
      </c>
    </row>
    <row r="49" spans="1:12">
      <c r="B49" s="3"/>
      <c r="C49" s="4">
        <v>6.8778754363093482</v>
      </c>
      <c r="D49" s="4"/>
      <c r="E49" s="4"/>
      <c r="F49" s="4">
        <v>4.6477036138265753</v>
      </c>
      <c r="G49" s="4"/>
      <c r="H49" s="4"/>
      <c r="I49" s="4">
        <v>0</v>
      </c>
      <c r="J49" s="4"/>
      <c r="K49" s="4"/>
      <c r="L49" s="5"/>
    </row>
    <row r="50" spans="1:12">
      <c r="B50" s="3"/>
      <c r="C50" s="4">
        <v>6.4921569452037513</v>
      </c>
      <c r="D50" s="4"/>
      <c r="E50" s="4"/>
      <c r="F50" s="4">
        <v>4.4243936740799974</v>
      </c>
      <c r="G50" s="4"/>
      <c r="H50" s="4"/>
      <c r="I50" s="4">
        <v>0</v>
      </c>
      <c r="J50" s="4"/>
      <c r="K50" s="4"/>
      <c r="L50" s="5"/>
    </row>
    <row r="51" spans="1:12">
      <c r="B51" s="3" t="s">
        <v>17</v>
      </c>
      <c r="C51" s="4">
        <v>11.492871861726734</v>
      </c>
      <c r="D51" s="4">
        <f>AVERAGE(C51:C53)</f>
        <v>11.633275859652073</v>
      </c>
      <c r="E51" s="4">
        <f>_xlfn.STDEV.S(C51:C53)</f>
        <v>0.18791874874798267</v>
      </c>
      <c r="F51" s="4">
        <v>1.4421387896921147</v>
      </c>
      <c r="G51" s="4">
        <f>AVERAGE(F51:F53)</f>
        <v>1.5229270938179347</v>
      </c>
      <c r="H51" s="4">
        <f>_xlfn.STDEV.S(F51:F53)</f>
        <v>9.068990145565356E-2</v>
      </c>
      <c r="I51" s="4">
        <v>0</v>
      </c>
      <c r="J51" s="4">
        <f>AVERAGE(I51:I53)</f>
        <v>0</v>
      </c>
      <c r="K51" s="4">
        <f>_xlfn.STDEV.S(I51:I53)</f>
        <v>0</v>
      </c>
      <c r="L51" s="5">
        <f>(D51+G51+J51)/($D$48+$G$48+$J$48)*100</f>
        <v>117.02927053751138</v>
      </c>
    </row>
    <row r="52" spans="1:12">
      <c r="B52" s="3"/>
      <c r="C52" s="4">
        <v>11.560200176626434</v>
      </c>
      <c r="D52" s="4"/>
      <c r="E52" s="4"/>
      <c r="F52" s="4">
        <v>1.5056185972120728</v>
      </c>
      <c r="G52" s="4"/>
      <c r="H52" s="4"/>
      <c r="I52" s="4">
        <v>0</v>
      </c>
      <c r="J52" s="4"/>
      <c r="K52" s="4"/>
      <c r="L52" s="5"/>
    </row>
    <row r="53" spans="1:12">
      <c r="B53" s="3"/>
      <c r="C53" s="4">
        <v>11.846755540603054</v>
      </c>
      <c r="D53" s="4"/>
      <c r="E53" s="4"/>
      <c r="F53" s="4">
        <v>1.621023894549616</v>
      </c>
      <c r="G53" s="4"/>
      <c r="H53" s="4"/>
      <c r="I53" s="4">
        <v>0</v>
      </c>
      <c r="J53" s="4"/>
      <c r="K53" s="4"/>
      <c r="L53" s="5"/>
    </row>
    <row r="54" spans="1:12">
      <c r="B54" s="3" t="s">
        <v>24</v>
      </c>
      <c r="C54" s="4">
        <v>0</v>
      </c>
      <c r="D54" s="4">
        <f>AVERAGE(C54:C56)</f>
        <v>0</v>
      </c>
      <c r="E54" s="4">
        <f>_xlfn.STDEV.S(C54:C56)</f>
        <v>0</v>
      </c>
      <c r="F54" s="4">
        <v>0.73442993643746468</v>
      </c>
      <c r="G54" s="4">
        <f>AVERAGE(F54:F56)</f>
        <v>0.71051240687376194</v>
      </c>
      <c r="H54" s="4">
        <f>_xlfn.STDEV.S(F54:F56)</f>
        <v>2.2874806465187102E-2</v>
      </c>
      <c r="I54" s="4">
        <v>7.6267715210900375</v>
      </c>
      <c r="J54" s="4">
        <f>AVERAGE(I54:I56)</f>
        <v>7.6716430463854666</v>
      </c>
      <c r="K54" s="4">
        <f>_xlfn.STDEV.S(I54:I56)</f>
        <v>5.3445262437243936E-2</v>
      </c>
      <c r="L54" s="5">
        <f>(D54+G54+J54)/($D$54+$G$54+$J$54)*100</f>
        <v>100</v>
      </c>
    </row>
    <row r="55" spans="1:12">
      <c r="B55" s="3"/>
      <c r="C55" s="4">
        <v>0</v>
      </c>
      <c r="D55" s="4"/>
      <c r="E55" s="4"/>
      <c r="F55" s="4">
        <v>0.70826037199939329</v>
      </c>
      <c r="G55" s="4"/>
      <c r="H55" s="4"/>
      <c r="I55" s="4">
        <v>7.6573867698389337</v>
      </c>
      <c r="J55" s="4"/>
      <c r="K55" s="4"/>
      <c r="L55" s="5"/>
    </row>
    <row r="56" spans="1:12">
      <c r="B56" s="3"/>
      <c r="C56" s="4">
        <v>0</v>
      </c>
      <c r="D56" s="4"/>
      <c r="E56" s="4"/>
      <c r="F56" s="4">
        <v>0.68884691218442784</v>
      </c>
      <c r="G56" s="4"/>
      <c r="H56" s="4"/>
      <c r="I56" s="4">
        <v>7.7307708482274275</v>
      </c>
      <c r="J56" s="4"/>
      <c r="K56" s="4"/>
      <c r="L56" s="5"/>
    </row>
    <row r="57" spans="1:12">
      <c r="B57" s="3" t="s">
        <v>25</v>
      </c>
      <c r="C57" s="4">
        <v>0</v>
      </c>
      <c r="D57" s="4">
        <f>AVERAGE(C57:C59)</f>
        <v>0</v>
      </c>
      <c r="E57" s="4">
        <f>_xlfn.STDEV.S(C57:C59)</f>
        <v>0</v>
      </c>
      <c r="F57" s="4">
        <v>0.70318639954775464</v>
      </c>
      <c r="G57" s="4">
        <f>AVERAGE(F57:F59)</f>
        <v>0.6889112560379812</v>
      </c>
      <c r="H57" s="4">
        <f>_xlfn.STDEV.S(F57:F59)</f>
        <v>1.900613002249904E-2</v>
      </c>
      <c r="I57" s="4">
        <v>7.4528785903528325</v>
      </c>
      <c r="J57" s="4">
        <f>AVERAGE(I57:I59)</f>
        <v>7.5982028961128165</v>
      </c>
      <c r="K57" s="4">
        <f>_xlfn.STDEV.S(I57:I59)</f>
        <v>0.23292130039714312</v>
      </c>
      <c r="L57" s="5">
        <f>(D57+G57+J57)/($D$54+$G$54+$J$54)*100</f>
        <v>98.866147238160849</v>
      </c>
    </row>
    <row r="58" spans="1:12">
      <c r="B58" s="3"/>
      <c r="C58" s="4">
        <v>0</v>
      </c>
      <c r="D58" s="4"/>
      <c r="E58" s="4"/>
      <c r="F58" s="4">
        <v>0.6673376811394377</v>
      </c>
      <c r="G58" s="4"/>
      <c r="H58" s="4"/>
      <c r="I58" s="4">
        <v>7.4748727869128224</v>
      </c>
      <c r="J58" s="4"/>
      <c r="K58" s="4"/>
      <c r="L58" s="5"/>
    </row>
    <row r="59" spans="1:12">
      <c r="B59" s="6"/>
      <c r="C59" s="7">
        <v>0</v>
      </c>
      <c r="D59" s="7"/>
      <c r="E59" s="7"/>
      <c r="F59" s="7">
        <v>0.69620968742675138</v>
      </c>
      <c r="G59" s="7"/>
      <c r="H59" s="7"/>
      <c r="I59" s="7">
        <v>7.8668573110727955</v>
      </c>
      <c r="J59" s="7"/>
      <c r="K59" s="7"/>
      <c r="L59" s="8"/>
    </row>
    <row r="61" spans="1:12" ht="20">
      <c r="A61" s="2" t="s">
        <v>29</v>
      </c>
    </row>
    <row r="62" spans="1:12">
      <c r="B62" s="11"/>
      <c r="C62" s="12"/>
      <c r="D62" s="12" t="s">
        <v>2</v>
      </c>
      <c r="E62" s="12" t="s">
        <v>3</v>
      </c>
      <c r="F62" s="14" t="s">
        <v>4</v>
      </c>
    </row>
    <row r="63" spans="1:12" ht="18">
      <c r="B63" s="3" t="s">
        <v>31</v>
      </c>
      <c r="C63" s="4" t="s">
        <v>30</v>
      </c>
      <c r="D63" s="4">
        <v>6.9550000000000001</v>
      </c>
      <c r="E63" s="4">
        <v>4.944</v>
      </c>
      <c r="F63" s="5">
        <f>(D63-E63)/(D63+E63)*100</f>
        <v>16.900579880662239</v>
      </c>
    </row>
    <row r="64" spans="1:12">
      <c r="B64" s="3"/>
      <c r="C64" s="4"/>
      <c r="D64" s="4">
        <v>6.9249999999999998</v>
      </c>
      <c r="E64" s="4">
        <v>4.92</v>
      </c>
      <c r="F64" s="5">
        <f t="shared" ref="F64:F122" si="0">(D64-E64)/(D64+E64)*100</f>
        <v>16.926973406500633</v>
      </c>
    </row>
    <row r="65" spans="2:6">
      <c r="B65" s="3"/>
      <c r="C65" s="4"/>
      <c r="D65" s="4">
        <v>6.0990000000000002</v>
      </c>
      <c r="E65" s="4">
        <v>4.069</v>
      </c>
      <c r="F65" s="5">
        <f t="shared" si="0"/>
        <v>19.964594807238399</v>
      </c>
    </row>
    <row r="66" spans="2:6" ht="18">
      <c r="B66" s="3"/>
      <c r="C66" s="4" t="s">
        <v>32</v>
      </c>
      <c r="D66" s="4">
        <v>12.321999999999999</v>
      </c>
      <c r="E66" s="4">
        <v>1.3160000000000001</v>
      </c>
      <c r="F66" s="5">
        <f t="shared" si="0"/>
        <v>80.700982548760805</v>
      </c>
    </row>
    <row r="67" spans="2:6">
      <c r="B67" s="3"/>
      <c r="C67" s="4"/>
      <c r="D67" s="4">
        <v>13.047000000000001</v>
      </c>
      <c r="E67" s="4">
        <v>1.4390000000000001</v>
      </c>
      <c r="F67" s="5">
        <f t="shared" si="0"/>
        <v>80.132541764462246</v>
      </c>
    </row>
    <row r="68" spans="2:6">
      <c r="B68" s="3"/>
      <c r="C68" s="4"/>
      <c r="D68" s="4">
        <v>12.746</v>
      </c>
      <c r="E68" s="4">
        <v>1.3620000000000001</v>
      </c>
      <c r="F68" s="5">
        <f t="shared" si="0"/>
        <v>80.691806067479448</v>
      </c>
    </row>
    <row r="69" spans="2:6" ht="18">
      <c r="B69" s="3" t="s">
        <v>33</v>
      </c>
      <c r="C69" s="4" t="s">
        <v>30</v>
      </c>
      <c r="D69" s="4">
        <v>1.9810000000000001</v>
      </c>
      <c r="E69" s="4">
        <v>2.2490000000000001</v>
      </c>
      <c r="F69" s="5">
        <f t="shared" si="0"/>
        <v>-6.3356973995271861</v>
      </c>
    </row>
    <row r="70" spans="2:6">
      <c r="B70" s="3"/>
      <c r="C70" s="4"/>
      <c r="D70" s="4">
        <v>2.2029999999999998</v>
      </c>
      <c r="E70" s="4">
        <v>2.5819999999999999</v>
      </c>
      <c r="F70" s="5">
        <f t="shared" si="0"/>
        <v>-7.920585161964472</v>
      </c>
    </row>
    <row r="71" spans="2:6">
      <c r="B71" s="3"/>
      <c r="C71" s="4"/>
      <c r="D71" s="4">
        <v>2.3410000000000002</v>
      </c>
      <c r="E71" s="4">
        <v>2.6869999999999998</v>
      </c>
      <c r="F71" s="5">
        <f t="shared" si="0"/>
        <v>-6.881463802704844</v>
      </c>
    </row>
    <row r="72" spans="2:6" ht="18">
      <c r="B72" s="3"/>
      <c r="C72" s="4" t="s">
        <v>32</v>
      </c>
      <c r="D72" s="4">
        <v>4.0119999999999996</v>
      </c>
      <c r="E72" s="4">
        <v>1.2729999999999999</v>
      </c>
      <c r="F72" s="5">
        <f t="shared" si="0"/>
        <v>51.825922421948924</v>
      </c>
    </row>
    <row r="73" spans="2:6">
      <c r="B73" s="3"/>
      <c r="C73" s="4"/>
      <c r="D73" s="4">
        <v>4.0519999999999996</v>
      </c>
      <c r="E73" s="4">
        <v>1.361</v>
      </c>
      <c r="F73" s="5">
        <f t="shared" si="0"/>
        <v>49.713652318492521</v>
      </c>
    </row>
    <row r="74" spans="2:6">
      <c r="B74" s="3"/>
      <c r="C74" s="4"/>
      <c r="D74" s="4">
        <v>4.0759999999999996</v>
      </c>
      <c r="E74" s="4">
        <v>1.3109999999999999</v>
      </c>
      <c r="F74" s="5">
        <f t="shared" si="0"/>
        <v>51.327269352144043</v>
      </c>
    </row>
    <row r="75" spans="2:6" ht="18">
      <c r="B75" s="3" t="s">
        <v>34</v>
      </c>
      <c r="C75" s="4" t="s">
        <v>30</v>
      </c>
      <c r="D75" s="4">
        <v>8.3160000000000007</v>
      </c>
      <c r="E75" s="4">
        <v>5.8650000000000002</v>
      </c>
      <c r="F75" s="5">
        <f t="shared" si="0"/>
        <v>17.28368944362175</v>
      </c>
    </row>
    <row r="76" spans="2:6">
      <c r="B76" s="3"/>
      <c r="C76" s="4"/>
      <c r="D76" s="4">
        <v>8.27</v>
      </c>
      <c r="E76" s="4">
        <v>6.0860000000000003</v>
      </c>
      <c r="F76" s="5">
        <f t="shared" si="0"/>
        <v>15.213151295625519</v>
      </c>
    </row>
    <row r="77" spans="2:6">
      <c r="B77" s="3"/>
      <c r="C77" s="4"/>
      <c r="D77" s="4">
        <v>7.8179999999999996</v>
      </c>
      <c r="E77" s="4">
        <v>5.68</v>
      </c>
      <c r="F77" s="5">
        <f t="shared" si="0"/>
        <v>15.839383612387021</v>
      </c>
    </row>
    <row r="78" spans="2:6" ht="18">
      <c r="B78" s="3"/>
      <c r="C78" s="4" t="s">
        <v>32</v>
      </c>
      <c r="D78" s="4">
        <v>9.5709999999999997</v>
      </c>
      <c r="E78" s="4">
        <v>4.9980000000000002</v>
      </c>
      <c r="F78" s="5">
        <f t="shared" si="0"/>
        <v>31.388564760793464</v>
      </c>
    </row>
    <row r="79" spans="2:6">
      <c r="B79" s="3"/>
      <c r="C79" s="4"/>
      <c r="D79" s="4">
        <v>9.5869999999999997</v>
      </c>
      <c r="E79" s="4">
        <v>5.0490000000000004</v>
      </c>
      <c r="F79" s="5">
        <f t="shared" si="0"/>
        <v>31.005739273025412</v>
      </c>
    </row>
    <row r="80" spans="2:6">
      <c r="B80" s="3"/>
      <c r="C80" s="4"/>
      <c r="D80" s="4">
        <v>9.3179999999999996</v>
      </c>
      <c r="E80" s="4">
        <v>5.0620000000000003</v>
      </c>
      <c r="F80" s="5">
        <f t="shared" si="0"/>
        <v>29.596662030598047</v>
      </c>
    </row>
    <row r="81" spans="2:6" ht="18">
      <c r="B81" s="3" t="s">
        <v>35</v>
      </c>
      <c r="C81" s="4" t="s">
        <v>30</v>
      </c>
      <c r="D81" s="15">
        <v>5.3114019870682858</v>
      </c>
      <c r="E81" s="15">
        <v>5.6484043763314098</v>
      </c>
      <c r="F81" s="5">
        <f t="shared" si="0"/>
        <v>-3.0748936440021821</v>
      </c>
    </row>
    <row r="82" spans="2:6">
      <c r="B82" s="3"/>
      <c r="C82" s="4"/>
      <c r="D82" s="15">
        <v>5.6707143983598804</v>
      </c>
      <c r="E82" s="15">
        <v>6.0200616326446195</v>
      </c>
      <c r="F82" s="5">
        <f t="shared" si="0"/>
        <v>-2.9882296381202869</v>
      </c>
    </row>
    <row r="83" spans="2:6">
      <c r="B83" s="3"/>
      <c r="C83" s="4"/>
      <c r="D83" s="15">
        <v>5.6821952373442679</v>
      </c>
      <c r="E83" s="15">
        <v>6.1839879216562226</v>
      </c>
      <c r="F83" s="5">
        <f t="shared" si="0"/>
        <v>-4.228762337376744</v>
      </c>
    </row>
    <row r="84" spans="2:6" ht="18">
      <c r="B84" s="3"/>
      <c r="C84" s="4" t="s">
        <v>32</v>
      </c>
      <c r="D84" s="15">
        <v>9.0954108184828897</v>
      </c>
      <c r="E84" s="15">
        <v>3.1738743769518729</v>
      </c>
      <c r="F84" s="5">
        <f t="shared" si="0"/>
        <v>48.263092325332387</v>
      </c>
    </row>
    <row r="85" spans="2:6">
      <c r="B85" s="3"/>
      <c r="C85" s="4"/>
      <c r="D85" s="15">
        <v>8.9697524049834403</v>
      </c>
      <c r="E85" s="15">
        <v>3.5909495150048603</v>
      </c>
      <c r="F85" s="5">
        <f t="shared" si="0"/>
        <v>42.822470624982316</v>
      </c>
    </row>
    <row r="86" spans="2:6">
      <c r="B86" s="3"/>
      <c r="C86" s="4"/>
      <c r="D86" s="15">
        <v>9.4098091783630338</v>
      </c>
      <c r="E86" s="15">
        <v>3.4368265392649584</v>
      </c>
      <c r="F86" s="5">
        <f t="shared" si="0"/>
        <v>46.49452798682556</v>
      </c>
    </row>
    <row r="87" spans="2:6" ht="18">
      <c r="B87" s="3" t="s">
        <v>36</v>
      </c>
      <c r="C87" s="4" t="s">
        <v>30</v>
      </c>
      <c r="D87" s="4">
        <v>4.2699999999999996</v>
      </c>
      <c r="E87" s="4">
        <v>3.3639999999999999</v>
      </c>
      <c r="F87" s="5">
        <f t="shared" si="0"/>
        <v>11.867959130206966</v>
      </c>
    </row>
    <row r="88" spans="2:6">
      <c r="B88" s="3"/>
      <c r="C88" s="4"/>
      <c r="D88" s="4">
        <v>5.1180000000000003</v>
      </c>
      <c r="E88" s="4">
        <v>3.9329999999999998</v>
      </c>
      <c r="F88" s="5">
        <f t="shared" si="0"/>
        <v>13.092475969506138</v>
      </c>
    </row>
    <row r="89" spans="2:6">
      <c r="B89" s="3"/>
      <c r="C89" s="4"/>
      <c r="D89" s="4">
        <v>4.577</v>
      </c>
      <c r="E89" s="4">
        <v>3.831</v>
      </c>
      <c r="F89" s="5">
        <f t="shared" si="0"/>
        <v>8.8725023786869652</v>
      </c>
    </row>
    <row r="90" spans="2:6" ht="18">
      <c r="B90" s="3"/>
      <c r="C90" s="4" t="s">
        <v>32</v>
      </c>
      <c r="D90" s="4">
        <v>9.718</v>
      </c>
      <c r="E90" s="4">
        <v>1.468</v>
      </c>
      <c r="F90" s="5">
        <f t="shared" si="0"/>
        <v>73.752905417486147</v>
      </c>
    </row>
    <row r="91" spans="2:6">
      <c r="B91" s="3"/>
      <c r="C91" s="4"/>
      <c r="D91" s="4">
        <v>7.7779999999999996</v>
      </c>
      <c r="E91" s="4">
        <v>1.464</v>
      </c>
      <c r="F91" s="5">
        <f t="shared" si="0"/>
        <v>68.318545769314014</v>
      </c>
    </row>
    <row r="92" spans="2:6">
      <c r="B92" s="3"/>
      <c r="C92" s="4"/>
      <c r="D92" s="4">
        <v>7.9180000000000001</v>
      </c>
      <c r="E92" s="4">
        <v>1.484</v>
      </c>
      <c r="F92" s="5">
        <f t="shared" si="0"/>
        <v>68.432248457774932</v>
      </c>
    </row>
    <row r="93" spans="2:6" ht="18">
      <c r="B93" s="3" t="s">
        <v>37</v>
      </c>
      <c r="C93" s="4" t="s">
        <v>30</v>
      </c>
      <c r="D93" s="15">
        <v>6.7528912065267672</v>
      </c>
      <c r="E93" s="15">
        <v>4.5303955768196671</v>
      </c>
      <c r="F93" s="5">
        <f t="shared" si="0"/>
        <v>19.697236030439218</v>
      </c>
    </row>
    <row r="94" spans="2:6">
      <c r="B94" s="3"/>
      <c r="C94" s="4"/>
      <c r="D94" s="15">
        <v>6.8778754363093482</v>
      </c>
      <c r="E94" s="15">
        <v>4.6477036138265753</v>
      </c>
      <c r="F94" s="5">
        <f t="shared" si="0"/>
        <v>19.349759459213217</v>
      </c>
    </row>
    <row r="95" spans="2:6">
      <c r="B95" s="3"/>
      <c r="C95" s="4"/>
      <c r="D95" s="15">
        <v>6.4921569452037513</v>
      </c>
      <c r="E95" s="15">
        <v>4.4243936740799974</v>
      </c>
      <c r="F95" s="5">
        <f t="shared" si="0"/>
        <v>18.941544295788031</v>
      </c>
    </row>
    <row r="96" spans="2:6" ht="18">
      <c r="B96" s="3"/>
      <c r="C96" s="4" t="s">
        <v>32</v>
      </c>
      <c r="D96" s="15">
        <v>11.492871861726734</v>
      </c>
      <c r="E96" s="15">
        <v>1.4421387896921147</v>
      </c>
      <c r="F96" s="5">
        <f t="shared" si="0"/>
        <v>77.701776541885948</v>
      </c>
    </row>
    <row r="97" spans="2:6">
      <c r="B97" s="3"/>
      <c r="C97" s="4"/>
      <c r="D97" s="15">
        <v>11.560200176626434</v>
      </c>
      <c r="E97" s="15">
        <v>1.5056185972120728</v>
      </c>
      <c r="F97" s="5">
        <f t="shared" si="0"/>
        <v>76.95332189626339</v>
      </c>
    </row>
    <row r="98" spans="2:6">
      <c r="B98" s="3"/>
      <c r="C98" s="4"/>
      <c r="D98" s="15">
        <v>11.846755540603054</v>
      </c>
      <c r="E98" s="15">
        <v>1.621023894549616</v>
      </c>
      <c r="F98" s="5">
        <f t="shared" si="0"/>
        <v>75.92737685741227</v>
      </c>
    </row>
    <row r="99" spans="2:6" ht="18">
      <c r="B99" s="3" t="s">
        <v>38</v>
      </c>
      <c r="C99" s="4" t="s">
        <v>30</v>
      </c>
      <c r="D99" s="4">
        <v>0.5</v>
      </c>
      <c r="E99" s="4">
        <v>0.88400000000000001</v>
      </c>
      <c r="F99" s="5">
        <f t="shared" si="0"/>
        <v>-27.745664739884397</v>
      </c>
    </row>
    <row r="100" spans="2:6">
      <c r="B100" s="3"/>
      <c r="C100" s="4"/>
      <c r="D100" s="4">
        <v>0.49299999999999999</v>
      </c>
      <c r="E100" s="4">
        <v>0.84599999999999997</v>
      </c>
      <c r="F100" s="5">
        <f t="shared" si="0"/>
        <v>-26.362957430918595</v>
      </c>
    </row>
    <row r="101" spans="2:6">
      <c r="B101" s="3"/>
      <c r="C101" s="4"/>
      <c r="D101" s="4">
        <v>0.52300000000000002</v>
      </c>
      <c r="E101" s="4">
        <v>0.92</v>
      </c>
      <c r="F101" s="5">
        <f t="shared" si="0"/>
        <v>-27.51212751212751</v>
      </c>
    </row>
    <row r="102" spans="2:6" ht="18">
      <c r="B102" s="3"/>
      <c r="C102" s="4" t="s">
        <v>32</v>
      </c>
      <c r="D102" s="4">
        <v>3.468</v>
      </c>
      <c r="E102" s="4">
        <v>1.0349999999999999</v>
      </c>
      <c r="F102" s="5">
        <f t="shared" si="0"/>
        <v>54.030646235842759</v>
      </c>
    </row>
    <row r="103" spans="2:6">
      <c r="B103" s="3"/>
      <c r="C103" s="4"/>
      <c r="D103" s="4">
        <v>3.6150000000000002</v>
      </c>
      <c r="E103" s="4">
        <v>1</v>
      </c>
      <c r="F103" s="5">
        <f t="shared" si="0"/>
        <v>56.663055254604558</v>
      </c>
    </row>
    <row r="104" spans="2:6">
      <c r="B104" s="3"/>
      <c r="C104" s="4"/>
      <c r="D104" s="4">
        <v>3.407</v>
      </c>
      <c r="E104" s="4">
        <v>1.036</v>
      </c>
      <c r="F104" s="5">
        <f t="shared" si="0"/>
        <v>53.364843574161604</v>
      </c>
    </row>
    <row r="105" spans="2:6" ht="18">
      <c r="B105" s="3" t="s">
        <v>39</v>
      </c>
      <c r="C105" s="4" t="s">
        <v>30</v>
      </c>
      <c r="D105" s="4">
        <v>2.286</v>
      </c>
      <c r="E105" s="4">
        <v>3.4380000000000002</v>
      </c>
      <c r="F105" s="5">
        <f t="shared" si="0"/>
        <v>-20.125786163522015</v>
      </c>
    </row>
    <row r="106" spans="2:6">
      <c r="B106" s="3"/>
      <c r="C106" s="4"/>
      <c r="D106" s="4">
        <v>2.1240000000000001</v>
      </c>
      <c r="E106" s="4">
        <v>3.18</v>
      </c>
      <c r="F106" s="5">
        <f t="shared" si="0"/>
        <v>-19.909502262443439</v>
      </c>
    </row>
    <row r="107" spans="2:6">
      <c r="B107" s="3"/>
      <c r="C107" s="4"/>
      <c r="D107" s="4">
        <v>2.202</v>
      </c>
      <c r="E107" s="4">
        <v>3.2559999999999998</v>
      </c>
      <c r="F107" s="5">
        <f t="shared" si="0"/>
        <v>-19.311102968120185</v>
      </c>
    </row>
    <row r="108" spans="2:6" ht="18">
      <c r="B108" s="3"/>
      <c r="C108" s="4" t="s">
        <v>32</v>
      </c>
      <c r="D108" s="4">
        <v>4.383</v>
      </c>
      <c r="E108" s="4">
        <v>1.2729999999999999</v>
      </c>
      <c r="F108" s="5">
        <f t="shared" si="0"/>
        <v>54.985855728429996</v>
      </c>
    </row>
    <row r="109" spans="2:6">
      <c r="B109" s="3"/>
      <c r="C109" s="4"/>
      <c r="D109" s="4">
        <v>4.2880000000000003</v>
      </c>
      <c r="E109" s="4">
        <v>1.2909999999999999</v>
      </c>
      <c r="F109" s="5">
        <f t="shared" si="0"/>
        <v>53.719304534862879</v>
      </c>
    </row>
    <row r="110" spans="2:6">
      <c r="B110" s="3"/>
      <c r="C110" s="4"/>
      <c r="D110" s="4">
        <v>4.532</v>
      </c>
      <c r="E110" s="4">
        <v>1.401</v>
      </c>
      <c r="F110" s="5">
        <f t="shared" si="0"/>
        <v>52.772627675712123</v>
      </c>
    </row>
    <row r="111" spans="2:6" ht="18">
      <c r="B111" s="3" t="s">
        <v>40</v>
      </c>
      <c r="C111" s="4" t="s">
        <v>30</v>
      </c>
      <c r="D111" s="4">
        <v>3.698</v>
      </c>
      <c r="E111" s="4">
        <v>1.8839999999999999</v>
      </c>
      <c r="F111" s="5">
        <f t="shared" si="0"/>
        <v>32.497312791114297</v>
      </c>
    </row>
    <row r="112" spans="2:6">
      <c r="B112" s="3"/>
      <c r="C112" s="4"/>
      <c r="D112" s="4">
        <v>3.806</v>
      </c>
      <c r="E112" s="4">
        <v>1.873</v>
      </c>
      <c r="F112" s="5">
        <f t="shared" si="0"/>
        <v>34.037682690614545</v>
      </c>
    </row>
    <row r="113" spans="1:6">
      <c r="B113" s="3"/>
      <c r="C113" s="4"/>
      <c r="D113" s="4">
        <v>3.6989999999999998</v>
      </c>
      <c r="E113" s="4">
        <v>1.9359999999999999</v>
      </c>
      <c r="F113" s="5">
        <f t="shared" si="0"/>
        <v>31.286601597160601</v>
      </c>
    </row>
    <row r="114" spans="1:6" ht="18">
      <c r="B114" s="3"/>
      <c r="C114" s="4" t="s">
        <v>32</v>
      </c>
      <c r="D114" s="4">
        <v>5.7190000000000003</v>
      </c>
      <c r="E114" s="4">
        <v>1.647</v>
      </c>
      <c r="F114" s="5">
        <f t="shared" si="0"/>
        <v>55.281020906869394</v>
      </c>
    </row>
    <row r="115" spans="1:6">
      <c r="B115" s="3"/>
      <c r="C115" s="4"/>
      <c r="D115" s="4">
        <v>6.625</v>
      </c>
      <c r="E115" s="4">
        <v>1.286</v>
      </c>
      <c r="F115" s="5">
        <f t="shared" si="0"/>
        <v>67.488307420048045</v>
      </c>
    </row>
    <row r="116" spans="1:6">
      <c r="B116" s="3"/>
      <c r="C116" s="4"/>
      <c r="D116" s="4">
        <v>6.93</v>
      </c>
      <c r="E116" s="4">
        <v>1.2130000000000001</v>
      </c>
      <c r="F116" s="5">
        <f t="shared" si="0"/>
        <v>70.207540218592641</v>
      </c>
    </row>
    <row r="117" spans="1:6" ht="18">
      <c r="B117" s="3" t="s">
        <v>41</v>
      </c>
      <c r="C117" s="4" t="s">
        <v>30</v>
      </c>
      <c r="D117" s="4">
        <v>1.4650000000000001</v>
      </c>
      <c r="E117" s="4">
        <v>7.4790000000000001</v>
      </c>
      <c r="F117" s="5">
        <f t="shared" si="0"/>
        <v>-67.240608228980321</v>
      </c>
    </row>
    <row r="118" spans="1:6">
      <c r="B118" s="3"/>
      <c r="C118" s="4"/>
      <c r="D118" s="4">
        <v>1.4</v>
      </c>
      <c r="E118" s="4">
        <v>7.3079999999999998</v>
      </c>
      <c r="F118" s="5">
        <f t="shared" si="0"/>
        <v>-67.845659163987122</v>
      </c>
    </row>
    <row r="119" spans="1:6">
      <c r="B119" s="3"/>
      <c r="C119" s="4"/>
      <c r="D119" s="4">
        <v>1.44</v>
      </c>
      <c r="E119" s="4">
        <v>7.09</v>
      </c>
      <c r="F119" s="5">
        <f t="shared" si="0"/>
        <v>-66.236811254396258</v>
      </c>
    </row>
    <row r="120" spans="1:6" ht="18">
      <c r="B120" s="3"/>
      <c r="C120" s="4" t="s">
        <v>32</v>
      </c>
      <c r="D120" s="4">
        <v>12.518000000000001</v>
      </c>
      <c r="E120" s="4">
        <v>0.66300000000000003</v>
      </c>
      <c r="F120" s="5">
        <f t="shared" si="0"/>
        <v>89.940065245429025</v>
      </c>
    </row>
    <row r="121" spans="1:6">
      <c r="B121" s="3"/>
      <c r="C121" s="4"/>
      <c r="D121" s="4">
        <v>13.125</v>
      </c>
      <c r="E121" s="4">
        <v>0.72</v>
      </c>
      <c r="F121" s="5">
        <f t="shared" si="0"/>
        <v>89.599133261105081</v>
      </c>
    </row>
    <row r="122" spans="1:6">
      <c r="B122" s="6"/>
      <c r="C122" s="7"/>
      <c r="D122" s="7">
        <v>13.035</v>
      </c>
      <c r="E122" s="7">
        <v>0.67600000000000005</v>
      </c>
      <c r="F122" s="8">
        <f t="shared" si="0"/>
        <v>90.139304208299905</v>
      </c>
    </row>
    <row r="124" spans="1:6" ht="20">
      <c r="A124" s="2" t="s">
        <v>42</v>
      </c>
    </row>
    <row r="125" spans="1:6" ht="45">
      <c r="B125" s="16" t="s">
        <v>43</v>
      </c>
      <c r="C125" s="12" t="s">
        <v>2</v>
      </c>
      <c r="D125" s="12" t="s">
        <v>3</v>
      </c>
      <c r="E125" s="14" t="s">
        <v>4</v>
      </c>
    </row>
    <row r="126" spans="1:6">
      <c r="B126" s="3">
        <v>0</v>
      </c>
      <c r="C126" s="4">
        <v>7.979435420280713</v>
      </c>
      <c r="D126" s="4">
        <v>4.9893073566213726</v>
      </c>
      <c r="E126" s="5">
        <f>(C126-D126)/(C126+D126)*100</f>
        <v>23.056422007111536</v>
      </c>
    </row>
    <row r="127" spans="1:6">
      <c r="B127" s="3"/>
      <c r="C127" s="4">
        <v>8.3873206118908694</v>
      </c>
      <c r="D127" s="4">
        <v>5.117370892018779</v>
      </c>
      <c r="E127" s="5">
        <f t="shared" ref="E127:E149" si="1">(C127-D127)/(C127+D127)*100</f>
        <v>24.21343515270549</v>
      </c>
    </row>
    <row r="128" spans="1:6">
      <c r="B128" s="3"/>
      <c r="C128" s="4">
        <v>8.4543131998107555</v>
      </c>
      <c r="D128" s="4">
        <v>5.0977229012843583</v>
      </c>
      <c r="E128" s="5">
        <f t="shared" si="1"/>
        <v>24.768162315145823</v>
      </c>
    </row>
    <row r="129" spans="2:5">
      <c r="B129" s="3">
        <v>0.1</v>
      </c>
      <c r="C129" s="4">
        <v>9.5279608894496128</v>
      </c>
      <c r="D129" s="4">
        <v>3.72066761804306</v>
      </c>
      <c r="E129" s="5">
        <f t="shared" si="1"/>
        <v>43.833165584817159</v>
      </c>
    </row>
    <row r="130" spans="2:5">
      <c r="B130" s="3"/>
      <c r="C130" s="4">
        <v>9.2377858381958688</v>
      </c>
      <c r="D130" s="4">
        <v>3.5348596719819652</v>
      </c>
      <c r="E130" s="5">
        <f t="shared" si="1"/>
        <v>44.649529822694511</v>
      </c>
    </row>
    <row r="131" spans="2:5">
      <c r="B131" s="3"/>
      <c r="C131" s="4">
        <v>9.6711559690900497</v>
      </c>
      <c r="D131" s="4">
        <v>3.930880436805857</v>
      </c>
      <c r="E131" s="5">
        <f t="shared" si="1"/>
        <v>42.201589239946642</v>
      </c>
    </row>
    <row r="132" spans="2:5">
      <c r="B132" s="3">
        <v>0.2</v>
      </c>
      <c r="C132" s="4">
        <v>10.073048415076487</v>
      </c>
      <c r="D132" s="4">
        <v>3.0496990755103308</v>
      </c>
      <c r="E132" s="5">
        <f t="shared" si="1"/>
        <v>53.520418224949694</v>
      </c>
    </row>
    <row r="133" spans="2:5">
      <c r="B133" s="3"/>
      <c r="C133" s="4">
        <v>11.138495505440781</v>
      </c>
      <c r="D133" s="4">
        <v>3.0832454344274161</v>
      </c>
      <c r="E133" s="5">
        <f t="shared" si="1"/>
        <v>56.640393782113271</v>
      </c>
    </row>
    <row r="134" spans="2:5">
      <c r="B134" s="3"/>
      <c r="C134" s="4">
        <v>10.678126478473427</v>
      </c>
      <c r="D134" s="4">
        <v>3.3497135529771875</v>
      </c>
      <c r="E134" s="5">
        <f t="shared" si="1"/>
        <v>52.241919704429442</v>
      </c>
    </row>
    <row r="135" spans="2:5">
      <c r="B135" s="3">
        <v>0.5</v>
      </c>
      <c r="C135" s="4">
        <v>12.145087525626872</v>
      </c>
      <c r="D135" s="4">
        <v>2.083348844904966</v>
      </c>
      <c r="E135" s="5">
        <f t="shared" si="1"/>
        <v>70.715702124237083</v>
      </c>
    </row>
    <row r="136" spans="2:5">
      <c r="B136" s="3"/>
      <c r="C136" s="4">
        <v>11.651853020028387</v>
      </c>
      <c r="D136" s="4">
        <v>2.3149883146160368</v>
      </c>
      <c r="E136" s="5">
        <f t="shared" si="1"/>
        <v>66.850223910344525</v>
      </c>
    </row>
    <row r="137" spans="2:5">
      <c r="B137" s="3"/>
      <c r="C137" s="4">
        <v>11.954707459391264</v>
      </c>
      <c r="D137" s="4">
        <v>2.1071332547413704</v>
      </c>
      <c r="E137" s="5">
        <f t="shared" si="1"/>
        <v>70.030477551582152</v>
      </c>
    </row>
    <row r="138" spans="2:5">
      <c r="B138" s="3">
        <v>1</v>
      </c>
      <c r="C138" s="4">
        <v>12.322346633023182</v>
      </c>
      <c r="D138" s="4">
        <v>1.3166222001613204</v>
      </c>
      <c r="E138" s="5">
        <f t="shared" si="1"/>
        <v>80.693229579674778</v>
      </c>
    </row>
    <row r="139" spans="2:5">
      <c r="B139" s="3"/>
      <c r="C139" s="4">
        <v>13.047279608894495</v>
      </c>
      <c r="D139" s="4">
        <v>1.4397633968273666</v>
      </c>
      <c r="E139" s="5">
        <f t="shared" si="1"/>
        <v>80.123433108347768</v>
      </c>
    </row>
    <row r="140" spans="2:5">
      <c r="B140" s="3"/>
      <c r="C140" s="4">
        <v>12.746633023182463</v>
      </c>
      <c r="D140" s="4">
        <v>1.3628673657214949</v>
      </c>
      <c r="E140" s="5">
        <f t="shared" si="1"/>
        <v>80.681564503966612</v>
      </c>
    </row>
    <row r="141" spans="2:5">
      <c r="B141" s="3">
        <v>2</v>
      </c>
      <c r="C141" s="4">
        <v>13.397192871786784</v>
      </c>
      <c r="D141" s="4">
        <v>1.0741453124030527</v>
      </c>
      <c r="E141" s="5">
        <f t="shared" si="1"/>
        <v>85.154858538561783</v>
      </c>
    </row>
    <row r="142" spans="2:5">
      <c r="B142" s="3"/>
      <c r="C142" s="4">
        <v>14.079104242233086</v>
      </c>
      <c r="D142" s="4">
        <v>1.0954478707782673</v>
      </c>
      <c r="E142" s="5">
        <f t="shared" si="1"/>
        <v>85.562040149587276</v>
      </c>
    </row>
    <row r="143" spans="2:5">
      <c r="B143" s="3"/>
      <c r="C143" s="4">
        <v>13.337202334016716</v>
      </c>
      <c r="D143" s="4">
        <v>0.97975222849579124</v>
      </c>
      <c r="E143" s="5">
        <f t="shared" si="1"/>
        <v>86.313398925478566</v>
      </c>
    </row>
    <row r="144" spans="2:5">
      <c r="B144" s="3">
        <v>5</v>
      </c>
      <c r="C144" s="4">
        <v>13.248131209588394</v>
      </c>
      <c r="D144" s="4">
        <v>0.79092469649024844</v>
      </c>
      <c r="E144" s="5">
        <f t="shared" si="1"/>
        <v>88.732508770083413</v>
      </c>
    </row>
    <row r="145" spans="1:5">
      <c r="B145" s="3"/>
      <c r="C145" s="4">
        <v>13.614445671029806</v>
      </c>
      <c r="D145" s="4">
        <v>0.70889950569791726</v>
      </c>
      <c r="E145" s="5">
        <f t="shared" si="1"/>
        <v>90.101481225911911</v>
      </c>
    </row>
    <row r="146" spans="1:5">
      <c r="B146" s="3"/>
      <c r="C146" s="4">
        <v>13.218798296798612</v>
      </c>
      <c r="D146" s="4">
        <v>0.71733780066596342</v>
      </c>
      <c r="E146" s="5">
        <f t="shared" si="1"/>
        <v>89.705355980321244</v>
      </c>
    </row>
    <row r="147" spans="1:5">
      <c r="B147" s="3">
        <v>10</v>
      </c>
      <c r="C147" s="4">
        <v>13.383188771487147</v>
      </c>
      <c r="D147" s="4">
        <v>0.59192157349382635</v>
      </c>
      <c r="E147" s="5">
        <f t="shared" si="1"/>
        <v>91.52891735546963</v>
      </c>
    </row>
    <row r="148" spans="1:5">
      <c r="B148" s="3"/>
      <c r="C148" s="4">
        <v>13.349250906797035</v>
      </c>
      <c r="D148" s="4">
        <v>0.59250067216810409</v>
      </c>
      <c r="E148" s="5">
        <f t="shared" si="1"/>
        <v>91.500340989262071</v>
      </c>
    </row>
    <row r="149" spans="1:5">
      <c r="B149" s="6"/>
      <c r="C149" s="7">
        <v>13.391326289228829</v>
      </c>
      <c r="D149" s="7">
        <v>0.63353394965977949</v>
      </c>
      <c r="E149" s="8">
        <f t="shared" si="1"/>
        <v>90.965557747191014</v>
      </c>
    </row>
    <row r="151" spans="1:5" ht="20">
      <c r="A151" s="2" t="s">
        <v>44</v>
      </c>
    </row>
    <row r="152" spans="1:5" ht="45">
      <c r="B152" s="16" t="s">
        <v>45</v>
      </c>
      <c r="C152" s="12" t="s">
        <v>2</v>
      </c>
      <c r="D152" s="12" t="s">
        <v>3</v>
      </c>
      <c r="E152" s="14" t="s">
        <v>4</v>
      </c>
    </row>
    <row r="153" spans="1:5">
      <c r="B153" s="3">
        <v>0</v>
      </c>
      <c r="C153" s="4">
        <v>1.4652578457656522</v>
      </c>
      <c r="D153" s="4">
        <v>7.4798452979255856</v>
      </c>
      <c r="E153" s="5">
        <f>(C153-D153)/(C153+D153)*100</f>
        <v>-67.238883169299996</v>
      </c>
    </row>
    <row r="154" spans="1:5">
      <c r="B154" s="3"/>
      <c r="C154" s="4">
        <v>1.4002838668979656</v>
      </c>
      <c r="D154" s="4">
        <v>7.3083079977663337</v>
      </c>
      <c r="E154" s="5">
        <f t="shared" ref="E154:E182" si="2">(C154-D154)/(C154+D154)*100</f>
        <v>-67.841325241576371</v>
      </c>
    </row>
    <row r="155" spans="1:5">
      <c r="B155" s="3"/>
      <c r="C155" s="4">
        <v>1.4401513956789149</v>
      </c>
      <c r="D155" s="4">
        <v>7.0903600752828275</v>
      </c>
      <c r="E155" s="5">
        <f t="shared" si="2"/>
        <v>-66.235286111946337</v>
      </c>
    </row>
    <row r="156" spans="1:5">
      <c r="B156" s="3">
        <v>0.01</v>
      </c>
      <c r="C156" s="4">
        <v>5.3044630184513482</v>
      </c>
      <c r="D156" s="4">
        <v>5.3916568426712992</v>
      </c>
      <c r="E156" s="5">
        <f t="shared" si="2"/>
        <v>-0.81519116606832143</v>
      </c>
    </row>
    <row r="157" spans="1:5">
      <c r="B157" s="3"/>
      <c r="C157" s="4">
        <v>5.7141144929821799</v>
      </c>
      <c r="D157" s="4">
        <v>5.1609687493536844</v>
      </c>
      <c r="E157" s="5">
        <f t="shared" si="2"/>
        <v>5.0863587091926021</v>
      </c>
    </row>
    <row r="158" spans="1:5">
      <c r="B158" s="3"/>
      <c r="C158" s="4">
        <v>5.2918467118750989</v>
      </c>
      <c r="D158" s="4">
        <v>5.1180327190750967</v>
      </c>
      <c r="E158" s="5">
        <f t="shared" si="2"/>
        <v>1.6697022665145007</v>
      </c>
    </row>
    <row r="159" spans="1:5">
      <c r="B159" s="3">
        <v>0.02</v>
      </c>
      <c r="C159" s="4">
        <v>7.2787888345686804</v>
      </c>
      <c r="D159" s="4">
        <v>3.8098901780728425</v>
      </c>
      <c r="E159" s="5">
        <f t="shared" si="2"/>
        <v>31.283245303982195</v>
      </c>
    </row>
    <row r="160" spans="1:5">
      <c r="B160" s="3"/>
      <c r="C160" s="4">
        <v>6.987478315723072</v>
      </c>
      <c r="D160" s="4">
        <v>4.0715186862732935</v>
      </c>
      <c r="E160" s="5">
        <f t="shared" si="2"/>
        <v>26.367306446718363</v>
      </c>
    </row>
    <row r="161" spans="2:5">
      <c r="B161" s="3"/>
      <c r="C161" s="4">
        <v>7.3585238921305791</v>
      </c>
      <c r="D161" s="4">
        <v>4.2224152551136482</v>
      </c>
      <c r="E161" s="5">
        <f t="shared" si="2"/>
        <v>27.079916379348145</v>
      </c>
    </row>
    <row r="162" spans="2:5">
      <c r="B162" s="3">
        <v>0.05</v>
      </c>
      <c r="C162" s="4">
        <v>9.9392524838353573</v>
      </c>
      <c r="D162" s="4">
        <v>2.3894024942607186</v>
      </c>
      <c r="E162" s="5">
        <f t="shared" si="2"/>
        <v>61.23822917413306</v>
      </c>
    </row>
    <row r="163" spans="2:5">
      <c r="B163" s="3"/>
      <c r="C163" s="4">
        <v>10.047374231193817</v>
      </c>
      <c r="D163" s="4">
        <v>2.5381481251680422</v>
      </c>
      <c r="E163" s="5">
        <f t="shared" si="2"/>
        <v>59.66558950356108</v>
      </c>
    </row>
    <row r="164" spans="2:5">
      <c r="B164" s="3"/>
      <c r="C164" s="4">
        <v>10.343226620406876</v>
      </c>
      <c r="D164" s="4">
        <v>2.6188910260387583</v>
      </c>
      <c r="E164" s="5">
        <f t="shared" si="2"/>
        <v>59.591617705199752</v>
      </c>
    </row>
    <row r="165" spans="2:5">
      <c r="B165" s="3">
        <v>0.1</v>
      </c>
      <c r="C165" s="4">
        <v>11.737202334016716</v>
      </c>
      <c r="D165" s="4">
        <v>1.8933217513598477</v>
      </c>
      <c r="E165" s="5">
        <f t="shared" si="2"/>
        <v>72.219384383156807</v>
      </c>
    </row>
    <row r="166" spans="2:5">
      <c r="B166" s="3"/>
      <c r="C166" s="4">
        <v>11.245923355937549</v>
      </c>
      <c r="D166" s="4">
        <v>1.7320841347645344</v>
      </c>
      <c r="E166" s="5">
        <f t="shared" si="2"/>
        <v>73.307395052661789</v>
      </c>
    </row>
    <row r="167" spans="2:5">
      <c r="B167" s="3"/>
      <c r="C167" s="4">
        <v>11.593313357514587</v>
      </c>
      <c r="D167" s="4">
        <v>1.820934417075138</v>
      </c>
      <c r="E167" s="5">
        <f t="shared" si="2"/>
        <v>72.850741276383928</v>
      </c>
    </row>
    <row r="168" spans="2:5">
      <c r="B168" s="3">
        <v>0.2</v>
      </c>
      <c r="C168" s="4">
        <v>12.413436366503706</v>
      </c>
      <c r="D168" s="4">
        <v>1.2886186428408926</v>
      </c>
      <c r="E168" s="5">
        <f t="shared" si="2"/>
        <v>81.190870391892688</v>
      </c>
    </row>
    <row r="169" spans="2:5">
      <c r="B169" s="3"/>
      <c r="C169" s="4">
        <v>11.888534931398834</v>
      </c>
      <c r="D169" s="4">
        <v>1.2356724783355049</v>
      </c>
      <c r="E169" s="5">
        <f t="shared" si="2"/>
        <v>81.169567963106147</v>
      </c>
    </row>
    <row r="170" spans="2:5">
      <c r="B170" s="3"/>
      <c r="C170" s="4">
        <v>12.3848604321085</v>
      </c>
      <c r="D170" s="4">
        <v>1.2820003722777191</v>
      </c>
      <c r="E170" s="5">
        <f t="shared" si="2"/>
        <v>81.239285441960789</v>
      </c>
    </row>
    <row r="171" spans="2:5">
      <c r="B171" s="3">
        <v>0.5</v>
      </c>
      <c r="C171" s="4">
        <v>12.74089260369027</v>
      </c>
      <c r="D171" s="4">
        <v>0.82658062914934538</v>
      </c>
      <c r="E171" s="5">
        <f t="shared" si="2"/>
        <v>87.815260587378418</v>
      </c>
    </row>
    <row r="172" spans="2:5">
      <c r="B172" s="3"/>
      <c r="C172" s="4">
        <v>12.862072228355149</v>
      </c>
      <c r="D172" s="4">
        <v>0.87228806022626215</v>
      </c>
      <c r="E172" s="5">
        <f t="shared" si="2"/>
        <v>87.297725676361168</v>
      </c>
    </row>
    <row r="173" spans="2:5">
      <c r="B173" s="3"/>
      <c r="C173" s="4">
        <v>12.958523892130579</v>
      </c>
      <c r="D173" s="4">
        <v>0.89541064300634943</v>
      </c>
      <c r="E173" s="5">
        <f t="shared" si="2"/>
        <v>87.073554581402547</v>
      </c>
    </row>
    <row r="174" spans="2:5">
      <c r="B174" s="3">
        <v>1</v>
      </c>
      <c r="C174" s="4">
        <v>12.518088629553699</v>
      </c>
      <c r="D174" s="4">
        <v>0.66339889557609977</v>
      </c>
      <c r="E174" s="5">
        <f t="shared" si="2"/>
        <v>89.934384957519171</v>
      </c>
    </row>
    <row r="175" spans="2:5">
      <c r="B175" s="3"/>
      <c r="C175" s="4">
        <v>13.1253114650686</v>
      </c>
      <c r="D175" s="4">
        <v>0.72027465822837167</v>
      </c>
      <c r="E175" s="5">
        <f t="shared" si="2"/>
        <v>89.595606111374124</v>
      </c>
    </row>
    <row r="176" spans="2:5">
      <c r="B176" s="3"/>
      <c r="C176" s="4">
        <v>13.035231036114178</v>
      </c>
      <c r="D176" s="4">
        <v>0.67634588736530787</v>
      </c>
      <c r="E176" s="5">
        <f t="shared" si="2"/>
        <v>90.134673916212449</v>
      </c>
    </row>
    <row r="177" spans="2:5">
      <c r="B177" s="3">
        <v>2</v>
      </c>
      <c r="C177" s="4">
        <v>12.808894496136256</v>
      </c>
      <c r="D177" s="4">
        <v>0.57504498355773404</v>
      </c>
      <c r="E177" s="5">
        <f t="shared" si="2"/>
        <v>91.406939871026964</v>
      </c>
    </row>
    <row r="178" spans="2:5">
      <c r="B178" s="3"/>
      <c r="C178" s="4">
        <v>13.179435420280713</v>
      </c>
      <c r="D178" s="4">
        <v>0.57851957560340017</v>
      </c>
      <c r="E178" s="5">
        <f t="shared" si="2"/>
        <v>91.590035353706682</v>
      </c>
    </row>
    <row r="179" spans="2:5">
      <c r="B179" s="3"/>
      <c r="C179" s="4">
        <v>12.806749724018294</v>
      </c>
      <c r="D179" s="4">
        <v>0.57231494695042506</v>
      </c>
      <c r="E179" s="5">
        <f t="shared" si="2"/>
        <v>91.444619470413471</v>
      </c>
    </row>
    <row r="180" spans="2:5">
      <c r="B180" s="3">
        <v>5</v>
      </c>
      <c r="C180" s="4">
        <v>12.354139725595331</v>
      </c>
      <c r="D180" s="4">
        <v>0.46944220388409752</v>
      </c>
      <c r="E180" s="5">
        <f t="shared" si="2"/>
        <v>92.678454327882861</v>
      </c>
    </row>
    <row r="181" spans="2:5">
      <c r="B181" s="3"/>
      <c r="C181" s="4">
        <v>12.143762813436366</v>
      </c>
      <c r="D181" s="4">
        <v>0.48073462803251227</v>
      </c>
      <c r="E181" s="5">
        <f t="shared" si="2"/>
        <v>92.384098768899918</v>
      </c>
    </row>
    <row r="182" spans="2:5">
      <c r="B182" s="6"/>
      <c r="C182" s="7">
        <v>11.9424696420123</v>
      </c>
      <c r="D182" s="7">
        <v>0.44342412773262185</v>
      </c>
      <c r="E182" s="8">
        <f t="shared" si="2"/>
        <v>92.83985256169764</v>
      </c>
    </row>
  </sheetData>
  <phoneticPr fontId="1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selection activeCell="C26" sqref="C26"/>
    </sheetView>
  </sheetViews>
  <sheetFormatPr baseColWidth="12" defaultColWidth="9" defaultRowHeight="15" x14ac:dyDescent="0"/>
  <cols>
    <col min="1" max="1" width="25.125" style="1" bestFit="1" customWidth="1"/>
    <col min="2" max="2" width="14.75" style="1" bestFit="1" customWidth="1"/>
    <col min="3" max="3" width="9.625" style="1" bestFit="1" customWidth="1"/>
    <col min="4" max="4" width="10.75" style="1" bestFit="1" customWidth="1"/>
    <col min="5" max="5" width="14.75" style="1" bestFit="1" customWidth="1"/>
    <col min="6" max="6" width="9.625" style="1" bestFit="1" customWidth="1"/>
    <col min="7" max="7" width="10.75" style="1" bestFit="1" customWidth="1"/>
    <col min="8" max="8" width="14.75" style="1" bestFit="1" customWidth="1"/>
    <col min="9" max="9" width="9.625" style="1" bestFit="1" customWidth="1"/>
    <col min="10" max="10" width="10.75" style="1" bestFit="1" customWidth="1"/>
    <col min="11" max="11" width="14.75" style="1" bestFit="1" customWidth="1"/>
    <col min="12" max="12" width="9.625" style="1" bestFit="1" customWidth="1"/>
    <col min="13" max="13" width="10.75" style="1" bestFit="1" customWidth="1"/>
    <col min="14" max="14" width="14.75" style="1" bestFit="1" customWidth="1"/>
    <col min="15" max="15" width="9.625" style="1" bestFit="1" customWidth="1"/>
    <col min="16" max="16" width="10.75" style="1" bestFit="1" customWidth="1"/>
    <col min="17" max="17" width="14.75" style="1" bestFit="1" customWidth="1"/>
    <col min="18" max="18" width="9.625" style="1" bestFit="1" customWidth="1"/>
    <col min="19" max="19" width="10.75" style="1" bestFit="1" customWidth="1"/>
    <col min="20" max="16384" width="9" style="1"/>
  </cols>
  <sheetData>
    <row r="1" spans="1:19" ht="20">
      <c r="A1" s="2" t="s">
        <v>0</v>
      </c>
    </row>
    <row r="2" spans="1:19">
      <c r="B2" s="26" t="s">
        <v>1</v>
      </c>
      <c r="C2" s="21"/>
      <c r="D2" s="21"/>
      <c r="E2" s="21"/>
      <c r="F2" s="21"/>
      <c r="G2" s="22"/>
      <c r="H2" s="26" t="s">
        <v>5</v>
      </c>
      <c r="I2" s="21"/>
      <c r="J2" s="21"/>
      <c r="K2" s="21"/>
      <c r="L2" s="21"/>
      <c r="M2" s="22"/>
      <c r="N2" s="21" t="s">
        <v>6</v>
      </c>
      <c r="O2" s="21"/>
      <c r="P2" s="21"/>
      <c r="Q2" s="21"/>
      <c r="R2" s="21"/>
      <c r="S2" s="22"/>
    </row>
    <row r="3" spans="1:19" ht="18">
      <c r="B3" s="25" t="s">
        <v>7</v>
      </c>
      <c r="C3" s="23"/>
      <c r="D3" s="23"/>
      <c r="E3" s="23" t="s">
        <v>8</v>
      </c>
      <c r="F3" s="23"/>
      <c r="G3" s="24"/>
      <c r="H3" s="25" t="s">
        <v>7</v>
      </c>
      <c r="I3" s="23"/>
      <c r="J3" s="23"/>
      <c r="K3" s="23" t="s">
        <v>8</v>
      </c>
      <c r="L3" s="23"/>
      <c r="M3" s="24"/>
      <c r="N3" s="23" t="s">
        <v>7</v>
      </c>
      <c r="O3" s="23"/>
      <c r="P3" s="23"/>
      <c r="Q3" s="23" t="s">
        <v>8</v>
      </c>
      <c r="R3" s="23"/>
      <c r="S3" s="24"/>
    </row>
    <row r="4" spans="1:19">
      <c r="B4" s="3" t="s">
        <v>2</v>
      </c>
      <c r="C4" s="4" t="s">
        <v>3</v>
      </c>
      <c r="D4" s="9" t="s">
        <v>4</v>
      </c>
      <c r="E4" s="4" t="s">
        <v>2</v>
      </c>
      <c r="F4" s="4" t="s">
        <v>3</v>
      </c>
      <c r="G4" s="10" t="s">
        <v>4</v>
      </c>
      <c r="H4" s="3" t="s">
        <v>2</v>
      </c>
      <c r="I4" s="4" t="s">
        <v>3</v>
      </c>
      <c r="J4" s="9" t="s">
        <v>4</v>
      </c>
      <c r="K4" s="4" t="s">
        <v>2</v>
      </c>
      <c r="L4" s="4" t="s">
        <v>3</v>
      </c>
      <c r="M4" s="10" t="s">
        <v>4</v>
      </c>
      <c r="N4" s="4" t="s">
        <v>2</v>
      </c>
      <c r="O4" s="4" t="s">
        <v>3</v>
      </c>
      <c r="P4" s="9" t="s">
        <v>4</v>
      </c>
      <c r="Q4" s="4" t="s">
        <v>2</v>
      </c>
      <c r="R4" s="4" t="s">
        <v>3</v>
      </c>
      <c r="S4" s="10" t="s">
        <v>4</v>
      </c>
    </row>
    <row r="5" spans="1:19">
      <c r="B5" s="3">
        <v>0.31479999999999997</v>
      </c>
      <c r="C5" s="4">
        <v>6.3500000000000001E-2</v>
      </c>
      <c r="D5" s="4">
        <f>(B5-C5)/(B5+C5)*100</f>
        <v>66.428760243193224</v>
      </c>
      <c r="E5" s="4">
        <v>0.59130000000000005</v>
      </c>
      <c r="F5" s="4">
        <v>2.9599999999999998E-2</v>
      </c>
      <c r="G5" s="5">
        <f>(E5-F5)/(E5+F5)*100</f>
        <v>90.465453374134327</v>
      </c>
      <c r="H5" s="3">
        <v>0.41010000000000002</v>
      </c>
      <c r="I5" s="4">
        <v>8.4100000000000008E-2</v>
      </c>
      <c r="J5" s="4">
        <f>(H5-I5)/(H5+I5)*100</f>
        <v>65.965196276811014</v>
      </c>
      <c r="K5" s="4">
        <v>0.2165</v>
      </c>
      <c r="L5" s="4">
        <v>1.0200000000000001E-2</v>
      </c>
      <c r="M5" s="5">
        <f>(K5-L5)/(K5+L5)*100</f>
        <v>91.001323334803701</v>
      </c>
      <c r="N5" s="4">
        <v>0.25559999999999999</v>
      </c>
      <c r="O5" s="4">
        <v>4.5999999999999999E-2</v>
      </c>
      <c r="P5" s="4">
        <f>(N5-O5)/(N5+O5)*100</f>
        <v>69.49602122015915</v>
      </c>
      <c r="Q5" s="4">
        <v>0.29289999999999999</v>
      </c>
      <c r="R5" s="4">
        <v>1.35E-2</v>
      </c>
      <c r="S5" s="5">
        <f>(Q5-R5)/(Q5+R5)*100</f>
        <v>91.187989556135761</v>
      </c>
    </row>
    <row r="6" spans="1:19">
      <c r="B6" s="3">
        <v>0.30480000000000002</v>
      </c>
      <c r="C6" s="4">
        <v>6.1799999999999994E-2</v>
      </c>
      <c r="D6" s="4">
        <f t="shared" ref="D6:D7" si="0">(B6-C6)/(B6+C6)*100</f>
        <v>66.284779050736503</v>
      </c>
      <c r="E6" s="4">
        <v>0.58879999999999999</v>
      </c>
      <c r="F6" s="4">
        <v>3.0399999999999996E-2</v>
      </c>
      <c r="G6" s="5">
        <f t="shared" ref="G6:G7" si="1">(E6-F6)/(E6+F6)*100</f>
        <v>90.180878552971578</v>
      </c>
      <c r="H6" s="3">
        <v>0.41090000000000004</v>
      </c>
      <c r="I6" s="4">
        <v>8.8900000000000007E-2</v>
      </c>
      <c r="J6" s="4">
        <f t="shared" ref="J6:J7" si="2">(H6-I6)/(H6+I6)*100</f>
        <v>64.425770308123262</v>
      </c>
      <c r="K6" s="4">
        <v>0.192</v>
      </c>
      <c r="L6" s="4">
        <v>7.7999999999999996E-3</v>
      </c>
      <c r="M6" s="5">
        <f t="shared" ref="M6:M7" si="3">(K6-L6)/(K6+L6)*100</f>
        <v>92.192192192192195</v>
      </c>
      <c r="N6" s="4">
        <v>0.31830000000000003</v>
      </c>
      <c r="O6" s="4">
        <v>6.25E-2</v>
      </c>
      <c r="P6" s="4">
        <f t="shared" ref="P6:P7" si="4">(N6-O6)/(N6+O6)*100</f>
        <v>67.174369747899163</v>
      </c>
      <c r="Q6" s="4">
        <v>0.31440000000000001</v>
      </c>
      <c r="R6" s="4">
        <v>1.5700000000000002E-2</v>
      </c>
      <c r="S6" s="5">
        <f t="shared" ref="S6:S7" si="5">(Q6-R6)/(Q6+R6)*100</f>
        <v>90.487730990608924</v>
      </c>
    </row>
    <row r="7" spans="1:19">
      <c r="B7" s="6">
        <v>0.30990000000000001</v>
      </c>
      <c r="C7" s="7">
        <v>6.2699999999999992E-2</v>
      </c>
      <c r="D7" s="7">
        <f t="shared" si="0"/>
        <v>66.344605475040268</v>
      </c>
      <c r="E7" s="7">
        <v>0.61570000000000003</v>
      </c>
      <c r="F7" s="7">
        <v>2.9899999999999999E-2</v>
      </c>
      <c r="G7" s="8">
        <f t="shared" si="1"/>
        <v>90.73729863692688</v>
      </c>
      <c r="H7" s="6">
        <v>0.37960000000000005</v>
      </c>
      <c r="I7" s="7">
        <v>8.4199999999999997E-2</v>
      </c>
      <c r="J7" s="7">
        <f t="shared" si="2"/>
        <v>63.69124622682191</v>
      </c>
      <c r="K7" s="7">
        <v>0.19740000000000002</v>
      </c>
      <c r="L7" s="7">
        <v>8.0999999999999996E-3</v>
      </c>
      <c r="M7" s="8">
        <f t="shared" si="3"/>
        <v>92.116788321167888</v>
      </c>
      <c r="N7" s="7">
        <v>0.2387</v>
      </c>
      <c r="O7" s="7">
        <v>4.4499999999999998E-2</v>
      </c>
      <c r="P7" s="7">
        <f t="shared" si="4"/>
        <v>68.573446327683612</v>
      </c>
      <c r="Q7" s="7">
        <v>0.32719999999999999</v>
      </c>
      <c r="R7" s="7">
        <v>1.44E-2</v>
      </c>
      <c r="S7" s="8">
        <f t="shared" si="5"/>
        <v>91.569086651053851</v>
      </c>
    </row>
  </sheetData>
  <mergeCells count="9">
    <mergeCell ref="N2:S2"/>
    <mergeCell ref="N3:P3"/>
    <mergeCell ref="Q3:S3"/>
    <mergeCell ref="B3:D3"/>
    <mergeCell ref="B2:G2"/>
    <mergeCell ref="E3:G3"/>
    <mergeCell ref="H2:M2"/>
    <mergeCell ref="H3:J3"/>
    <mergeCell ref="K3:M3"/>
  </mergeCells>
  <phoneticPr fontId="1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7" sqref="C17"/>
    </sheetView>
  </sheetViews>
  <sheetFormatPr baseColWidth="12" defaultColWidth="8.625" defaultRowHeight="17" x14ac:dyDescent="0"/>
  <cols>
    <col min="1" max="1" width="31.375" customWidth="1"/>
  </cols>
  <sheetData>
    <row r="1" spans="1:1" ht="45.5" customHeight="1">
      <c r="A1" s="17" t="s">
        <v>46</v>
      </c>
    </row>
  </sheetData>
  <phoneticPr fontId="1"/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35" sqref="J35"/>
    </sheetView>
  </sheetViews>
  <sheetFormatPr baseColWidth="12" defaultColWidth="8.625" defaultRowHeight="17" x14ac:dyDescent="0"/>
  <cols>
    <col min="1" max="1" width="29.875" customWidth="1"/>
  </cols>
  <sheetData>
    <row r="1" spans="1:1" ht="42.5" customHeight="1">
      <c r="A1" s="17" t="s">
        <v>47</v>
      </c>
    </row>
  </sheetData>
  <phoneticPr fontId="1"/>
  <pageMargins left="0.7" right="0.7" top="0.75" bottom="0.75" header="0.3" footer="0.3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selection activeCell="K8" sqref="K8"/>
    </sheetView>
  </sheetViews>
  <sheetFormatPr baseColWidth="12" defaultColWidth="8.625" defaultRowHeight="15" x14ac:dyDescent="0"/>
  <cols>
    <col min="1" max="1" width="30.375" style="1" customWidth="1"/>
    <col min="2" max="8" width="8.625" style="1"/>
    <col min="9" max="9" width="9.125" style="1" bestFit="1" customWidth="1"/>
    <col min="10" max="10" width="18" style="1" bestFit="1" customWidth="1"/>
    <col min="11" max="11" width="13.375" style="1" bestFit="1" customWidth="1"/>
    <col min="12" max="16384" width="8.625" style="1"/>
  </cols>
  <sheetData>
    <row r="1" spans="1:11" ht="45" customHeight="1">
      <c r="A1" s="17" t="s">
        <v>48</v>
      </c>
    </row>
    <row r="3" spans="1:11">
      <c r="I3" s="11" t="s">
        <v>49</v>
      </c>
      <c r="J3" s="12" t="s">
        <v>50</v>
      </c>
      <c r="K3" s="18" t="s">
        <v>51</v>
      </c>
    </row>
    <row r="4" spans="1:11">
      <c r="I4" s="3">
        <v>1</v>
      </c>
      <c r="J4" s="19" t="s">
        <v>52</v>
      </c>
      <c r="K4" s="20">
        <v>27033283.800000001</v>
      </c>
    </row>
    <row r="5" spans="1:11">
      <c r="I5" s="3">
        <v>2</v>
      </c>
      <c r="J5" s="19" t="s">
        <v>53</v>
      </c>
      <c r="K5" s="20">
        <v>87029171.209999993</v>
      </c>
    </row>
    <row r="6" spans="1:11">
      <c r="I6" s="3">
        <v>3</v>
      </c>
      <c r="J6" s="4" t="s">
        <v>54</v>
      </c>
      <c r="K6" s="5">
        <v>103212956.13</v>
      </c>
    </row>
    <row r="7" spans="1:11">
      <c r="I7" s="3">
        <v>4</v>
      </c>
      <c r="J7" s="19" t="s">
        <v>55</v>
      </c>
      <c r="K7" s="20">
        <v>80196583.689999998</v>
      </c>
    </row>
    <row r="8" spans="1:11">
      <c r="I8" s="3">
        <v>5</v>
      </c>
      <c r="J8" s="4" t="s">
        <v>56</v>
      </c>
      <c r="K8" s="5">
        <v>33385898.399999999</v>
      </c>
    </row>
    <row r="9" spans="1:11">
      <c r="I9" s="3">
        <v>6</v>
      </c>
      <c r="J9" s="4" t="s">
        <v>57</v>
      </c>
      <c r="K9" s="5">
        <v>21455022.329999998</v>
      </c>
    </row>
    <row r="10" spans="1:11">
      <c r="I10" s="3">
        <v>7</v>
      </c>
      <c r="J10" s="4" t="s">
        <v>58</v>
      </c>
      <c r="K10" s="5">
        <v>0</v>
      </c>
    </row>
    <row r="11" spans="1:11">
      <c r="I11" s="3">
        <v>8</v>
      </c>
      <c r="J11" s="4"/>
      <c r="K11" s="5"/>
    </row>
    <row r="12" spans="1:11">
      <c r="I12" s="3">
        <v>9</v>
      </c>
      <c r="J12" s="4" t="s">
        <v>59</v>
      </c>
      <c r="K12" s="5"/>
    </row>
    <row r="13" spans="1:11">
      <c r="I13" s="3">
        <v>10</v>
      </c>
      <c r="J13" s="4" t="s">
        <v>60</v>
      </c>
      <c r="K13" s="5">
        <v>159178517.97999999</v>
      </c>
    </row>
    <row r="14" spans="1:11">
      <c r="I14" s="6">
        <v>11</v>
      </c>
      <c r="J14" s="7" t="s">
        <v>61</v>
      </c>
      <c r="K14" s="8">
        <v>107458262.33</v>
      </c>
    </row>
    <row r="20" spans="9:11">
      <c r="I20" s="11" t="s">
        <v>49</v>
      </c>
      <c r="J20" s="12" t="s">
        <v>50</v>
      </c>
      <c r="K20" s="18" t="s">
        <v>51</v>
      </c>
    </row>
    <row r="21" spans="9:11">
      <c r="I21" s="3">
        <v>1</v>
      </c>
      <c r="J21" s="4" t="s">
        <v>62</v>
      </c>
      <c r="K21" s="5">
        <v>296465</v>
      </c>
    </row>
    <row r="22" spans="9:11">
      <c r="I22" s="3">
        <v>2</v>
      </c>
      <c r="J22" s="4" t="s">
        <v>63</v>
      </c>
      <c r="K22" s="5">
        <v>199003</v>
      </c>
    </row>
    <row r="23" spans="9:11">
      <c r="I23" s="3">
        <v>3</v>
      </c>
      <c r="J23" s="4" t="s">
        <v>64</v>
      </c>
      <c r="K23" s="5">
        <v>137538</v>
      </c>
    </row>
    <row r="24" spans="9:11">
      <c r="I24" s="3">
        <v>4</v>
      </c>
      <c r="J24" s="4" t="s">
        <v>65</v>
      </c>
      <c r="K24" s="5">
        <v>71723</v>
      </c>
    </row>
    <row r="25" spans="9:11">
      <c r="I25" s="3">
        <v>5</v>
      </c>
      <c r="J25" s="4" t="s">
        <v>66</v>
      </c>
      <c r="K25" s="5">
        <v>66419</v>
      </c>
    </row>
    <row r="26" spans="9:11">
      <c r="I26" s="3">
        <v>6</v>
      </c>
      <c r="J26" s="4" t="s">
        <v>67</v>
      </c>
      <c r="K26" s="5">
        <v>26812</v>
      </c>
    </row>
    <row r="27" spans="9:11">
      <c r="I27" s="3">
        <v>7</v>
      </c>
      <c r="J27" s="4" t="s">
        <v>68</v>
      </c>
      <c r="K27" s="5">
        <v>0</v>
      </c>
    </row>
    <row r="28" spans="9:11">
      <c r="I28" s="3">
        <v>8</v>
      </c>
      <c r="J28" s="4"/>
      <c r="K28" s="5"/>
    </row>
    <row r="29" spans="9:11">
      <c r="I29" s="3">
        <v>9</v>
      </c>
      <c r="J29" s="4" t="s">
        <v>69</v>
      </c>
      <c r="K29" s="5">
        <v>0</v>
      </c>
    </row>
    <row r="30" spans="9:11">
      <c r="I30" s="6">
        <v>10</v>
      </c>
      <c r="J30" s="7" t="s">
        <v>70</v>
      </c>
      <c r="K30" s="8">
        <v>106618</v>
      </c>
    </row>
  </sheetData>
  <phoneticPr fontId="1"/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Fig4</vt:lpstr>
      <vt:lpstr>Fig5</vt:lpstr>
      <vt:lpstr>Fig6</vt:lpstr>
      <vt:lpstr>S.Fig4</vt:lpstr>
      <vt:lpstr>S.Fig6</vt:lpstr>
      <vt:lpstr>S.Fig8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tosi_</dc:creator>
  <cp:lastModifiedBy>Nakayama Toru</cp:lastModifiedBy>
  <dcterms:created xsi:type="dcterms:W3CDTF">2020-01-06T07:51:08Z</dcterms:created>
  <dcterms:modified xsi:type="dcterms:W3CDTF">2020-01-08T00:56:41Z</dcterms:modified>
</cp:coreProperties>
</file>