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rtfs-hpc.dartmouth.edu\rc\lab\S\SchultzLab\Ritz\Diabetic\FINAL\Supplemental tables\"/>
    </mc:Choice>
  </mc:AlternateContent>
  <xr:revisionPtr revIDLastSave="0" documentId="13_ncr:1_{E34534D7-CD96-45A3-A344-FB758050F8E5}" xr6:coauthVersionLast="47" xr6:coauthVersionMax="47" xr10:uidLastSave="{00000000-0000-0000-0000-000000000000}"/>
  <bookViews>
    <workbookView xWindow="1080" yWindow="1080" windowWidth="17280" windowHeight="8928" xr2:uid="{AA781EA1-1727-4BE6-8612-8FD80A7A2EB6}"/>
  </bookViews>
  <sheets>
    <sheet name="CHO_novo" sheetId="15" r:id="rId1"/>
    <sheet name="CHO_huma" sheetId="12" r:id="rId2"/>
    <sheet name="CHO_bas" sheetId="1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" i="15" l="1"/>
  <c r="AO3" i="15"/>
  <c r="AN3" i="15"/>
  <c r="AM3" i="15"/>
  <c r="BH3" i="15"/>
  <c r="BG3" i="15"/>
  <c r="BF3" i="15"/>
  <c r="BB3" i="15"/>
  <c r="BA3" i="15"/>
  <c r="AZ3" i="15"/>
  <c r="M3" i="15"/>
  <c r="L3" i="15"/>
  <c r="K3" i="15"/>
</calcChain>
</file>

<file path=xl/sharedStrings.xml><?xml version="1.0" encoding="utf-8"?>
<sst xmlns="http://schemas.openxmlformats.org/spreadsheetml/2006/main" count="208" uniqueCount="112">
  <si>
    <t>ThT</t>
  </si>
  <si>
    <t>CHO bioactivity</t>
  </si>
  <si>
    <t>Expired rep 1</t>
  </si>
  <si>
    <t>Expired rep 2</t>
  </si>
  <si>
    <t>Expired rep 3</t>
  </si>
  <si>
    <t>Expired rep 4</t>
  </si>
  <si>
    <t>Expired rep 5</t>
  </si>
  <si>
    <t>Expired rep 6</t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</si>
  <si>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</t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</si>
  <si>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 hr rep 1</t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</si>
  <si>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rep 1</t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</si>
  <si>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72hr rep 1</t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</si>
  <si>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84hr rep 1</t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</si>
  <si>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6hr rep 1</t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</si>
  <si>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12hr rep 1</t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</si>
  <si>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24hr rep 1</t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</si>
  <si>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36hr rep 1</t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</si>
  <si>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36hr rep 2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</si>
  <si>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36hr rep 3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</si>
  <si>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36hr rep 4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</si>
  <si>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36hr rep 5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</si>
  <si>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36hr rep 6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</si>
  <si>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36hr rep 7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</si>
  <si>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36hr rep 8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</si>
  <si>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48hr rep 1</t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</si>
  <si>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48hr rep 2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</si>
  <si>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48hr rep 3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</si>
  <si>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48hr rep 4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</si>
  <si>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48hr rep 5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</si>
  <si>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48hr rep 6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</si>
  <si>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2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</si>
  <si>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3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</si>
  <si>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4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</si>
  <si>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5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</si>
  <si>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6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</si>
  <si>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7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</si>
  <si>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8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</si>
  <si>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9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</si>
  <si>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10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</si>
  <si>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11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</si>
  <si>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12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</si>
  <si>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13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</si>
  <si>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14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</si>
  <si>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15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</si>
  <si>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16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</si>
  <si>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17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</si>
  <si>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18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</si>
  <si>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rep 2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</si>
  <si>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rep 3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</si>
  <si>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rep 4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</si>
  <si>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rep 5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</si>
  <si>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6hr rep 2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</si>
  <si>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6hr rep 3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</si>
  <si>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6hr rep 4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</si>
  <si>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6hr rep 5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</si>
  <si>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6hr rep 6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</si>
  <si>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12hr rep 2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</si>
  <si>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12hr rep 3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</si>
  <si>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12hr rep 4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</si>
  <si>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12hr rep 5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</si>
  <si>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12hr rep 6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</si>
  <si>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24hr rep 2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</si>
  <si>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24hr rep 3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</si>
  <si>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24hr rep 4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</si>
  <si>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24hr rep 5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</si>
  <si>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24hr rep 6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</si>
  <si>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rep 6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</si>
  <si>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6hr rep 7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</si>
  <si>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24hr rep 7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</si>
  <si>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 hr rep 2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</si>
  <si>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 hr rep 3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</si>
  <si>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 hr rep 4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</si>
  <si>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 hr rep 5</t>
    </r>
    <r>
      <rPr>
        <sz val="11"/>
        <color theme="1"/>
        <rFont val="Aptos Narrow"/>
        <family val="2"/>
        <scheme val="minor"/>
      </rPr>
      <t/>
    </r>
  </si>
  <si>
    <r>
      <t>65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48 hr rep 6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</si>
  <si>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72hr rep 2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</si>
  <si>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72hr rep 3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</si>
  <si>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72hr rep 4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</si>
  <si>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84hr rep 2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</si>
  <si>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84hr rep 3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</si>
  <si>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84hr rep 4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</si>
  <si>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84hr rep 5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</si>
  <si>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C+ag 84hr rep 6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</si>
  <si>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1</t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</si>
  <si>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2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</si>
  <si>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3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</si>
  <si>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4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</si>
  <si>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5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</si>
  <si>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6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</si>
  <si>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7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</si>
  <si>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8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</si>
  <si>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9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</si>
  <si>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10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</si>
  <si>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96hr rep 11</t>
    </r>
    <r>
      <rPr>
        <sz val="11"/>
        <color theme="1"/>
        <rFont val="Aptos Narrow"/>
        <family val="2"/>
        <scheme val="minor"/>
      </rPr>
      <t/>
    </r>
  </si>
  <si>
    <r>
      <t>-20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 rep 1</t>
    </r>
  </si>
  <si>
    <r>
      <t>-20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 rep 2</t>
    </r>
    <r>
      <rPr>
        <sz val="11"/>
        <color theme="1"/>
        <rFont val="Aptos Narrow"/>
        <family val="2"/>
        <scheme val="minor"/>
      </rPr>
      <t/>
    </r>
  </si>
  <si>
    <r>
      <t>-20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 rep 3</t>
    </r>
    <r>
      <rPr>
        <sz val="11"/>
        <color theme="1"/>
        <rFont val="Aptos Narrow"/>
        <family val="2"/>
        <scheme val="minor"/>
      </rPr>
      <t/>
    </r>
  </si>
  <si>
    <r>
      <t>-20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 rep 4</t>
    </r>
    <r>
      <rPr>
        <sz val="11"/>
        <color theme="1"/>
        <rFont val="Aptos Narrow"/>
        <family val="2"/>
        <scheme val="minor"/>
      </rPr>
      <t/>
    </r>
  </si>
  <si>
    <r>
      <t>-20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 rep 5</t>
    </r>
    <r>
      <rPr>
        <sz val="11"/>
        <color theme="1"/>
        <rFont val="Aptos Narrow"/>
        <family val="2"/>
        <scheme val="minor"/>
      </rPr>
      <t/>
    </r>
  </si>
  <si>
    <r>
      <t>-20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 rep 6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</si>
  <si>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168hr rep 1</t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</si>
  <si>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168hr rep 2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</si>
  <si>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168hr rep 3</t>
    </r>
    <r>
      <rPr>
        <sz val="11"/>
        <color theme="1"/>
        <rFont val="Aptos Narrow"/>
        <family val="2"/>
        <scheme val="minor"/>
      </rPr>
      <t/>
    </r>
  </si>
  <si>
    <r>
      <t>37</t>
    </r>
    <r>
      <rPr>
        <b/>
        <vertAlign val="superscript"/>
        <sz val="11"/>
        <color theme="0"/>
        <rFont val="Aptos Narrow"/>
        <family val="2"/>
        <scheme val="minor"/>
      </rPr>
      <t>o</t>
    </r>
    <r>
      <rPr>
        <b/>
        <sz val="11"/>
        <color theme="0"/>
        <rFont val="Aptos Narrow"/>
        <family val="2"/>
        <scheme val="minor"/>
      </rPr>
      <t>C+ag 168hr rep 4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</si>
  <si>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19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</si>
  <si>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20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</si>
  <si>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21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</si>
  <si>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22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</si>
  <si>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23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</si>
  <si>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24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</si>
  <si>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25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</si>
  <si>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26</t>
    </r>
    <r>
      <rPr>
        <sz val="11"/>
        <color theme="1"/>
        <rFont val="Aptos Narrow"/>
        <family val="2"/>
        <scheme val="minor"/>
      </rPr>
      <t/>
    </r>
  </si>
  <si>
    <r>
      <t>4</t>
    </r>
    <r>
      <rPr>
        <b/>
        <vertAlign val="superscript"/>
        <sz val="11"/>
        <color theme="1"/>
        <rFont val="Aptos Narrow"/>
        <family val="2"/>
        <scheme val="minor"/>
      </rPr>
      <t>o</t>
    </r>
    <r>
      <rPr>
        <b/>
        <sz val="11"/>
        <color theme="1"/>
        <rFont val="Aptos Narrow"/>
        <family val="2"/>
        <scheme val="minor"/>
      </rPr>
      <t>C rep 27</t>
    </r>
    <r>
      <rPr>
        <sz val="11"/>
        <color theme="1"/>
        <rFont val="Aptos Narrow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</si>
</sst>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b/>
      <vertAlign val="superscript"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vertAlign val="superscript"/>
      <sz val="11"/>
      <color theme="0"/>
      <name val="Aptos Narrow"/>
      <family val="2"/>
      <scheme val="minor"/>
    </font>
    <font>
      <sz val="10"/>
      <name val="Arial"/>
    </font>
    <font>
      <sz val="11"/>
      <name val="Calibri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2BD"/>
        <bgColor indexed="64"/>
      </patternFill>
    </fill>
    <fill>
      <patternFill patternType="solid">
        <fgColor rgb="FF77AC30"/>
        <bgColor indexed="64"/>
      </patternFill>
    </fill>
    <fill>
      <patternFill patternType="solid">
        <fgColor rgb="FF7E2F8E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E4D03D"/>
        <bgColor indexed="64"/>
      </patternFill>
    </fill>
    <fill>
      <patternFill patternType="solid">
        <fgColor rgb="FFFFAC1C"/>
        <bgColor indexed="64"/>
      </patternFill>
    </fill>
    <fill>
      <patternFill patternType="solid">
        <fgColor rgb="FFD95319"/>
        <bgColor indexed="64"/>
      </patternFill>
    </fill>
    <fill>
      <patternFill patternType="solid">
        <fgColor rgb="FFA6F143"/>
        <bgColor indexed="64"/>
      </patternFill>
    </fill>
    <fill>
      <patternFill patternType="solid">
        <fgColor rgb="FF4F7320"/>
        <bgColor indexed="64"/>
      </patternFill>
    </fill>
    <fill>
      <patternFill patternType="solid">
        <fgColor rgb="FF18220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4" fillId="0" borderId="0"/>
    <xf numFmtId="0" fontId="5" fillId="2" borderId="0"/>
    <xf numFmtId="0" fontId="6" fillId="3" borderId="0"/>
    <xf numFmtId="0" fontId="6" fillId="4" borderId="0"/>
    <xf numFmtId="0" fontId="6" fillId="5" borderId="0"/>
    <xf numFmtId="0" fontId="6" fillId="6" borderId="0"/>
    <xf numFmtId="0" fontId="6" fillId="7" borderId="0"/>
    <xf numFmtId="0" fontId="6" fillId="8" borderId="0"/>
    <xf numFmtId="0" fontId="7" fillId="0" borderId="0"/>
    <xf numFmtId="0" fontId="2" fillId="0" borderId="0"/>
    <xf numFmtId="0" fontId="11" fillId="0" borderId="0"/>
    <xf numFmtId="0" fontId="12" fillId="0" borderId="0"/>
  </cellStyleXfs>
  <cellXfs count="18">
    <xf numFmtId="0" fontId="0" fillId="0" borderId="0" xfId="0"/>
    <xf numFmtId="2" fontId="0" fillId="0" borderId="1" xfId="0" applyNumberFormat="1" applyBorder="1"/>
    <xf numFmtId="2" fontId="1" fillId="2" borderId="1" xfId="0" applyNumberFormat="1" applyFont="1" applyFill="1" applyBorder="1" applyAlignment="1">
      <alignment horizontal="center"/>
    </xf>
    <xf numFmtId="2" fontId="1" fillId="9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2" fontId="1" fillId="13" borderId="1" xfId="0" applyNumberFormat="1" applyFont="1" applyFill="1" applyBorder="1" applyAlignment="1">
      <alignment horizontal="center"/>
    </xf>
    <xf numFmtId="2" fontId="1" fillId="14" borderId="1" xfId="0" applyNumberFormat="1" applyFont="1" applyFill="1" applyBorder="1" applyAlignment="1">
      <alignment horizontal="center"/>
    </xf>
    <xf numFmtId="2" fontId="1" fillId="10" borderId="1" xfId="0" applyNumberFormat="1" applyFont="1" applyFill="1" applyBorder="1" applyAlignment="1">
      <alignment horizontal="center"/>
    </xf>
    <xf numFmtId="2" fontId="1" fillId="12" borderId="1" xfId="0" applyNumberFormat="1" applyFont="1" applyFill="1" applyBorder="1" applyAlignment="1">
      <alignment horizontal="center"/>
    </xf>
    <xf numFmtId="2" fontId="9" fillId="11" borderId="1" xfId="0" quotePrefix="1" applyNumberFormat="1" applyFont="1" applyFill="1" applyBorder="1" applyAlignment="1">
      <alignment horizontal="center"/>
    </xf>
    <xf numFmtId="0" fontId="12" fillId="0" borderId="0" xfId="13"/>
    <xf numFmtId="2" fontId="1" fillId="2" borderId="1" xfId="0" quotePrefix="1" applyNumberFormat="1" applyFont="1" applyFill="1" applyBorder="1" applyAlignment="1">
      <alignment horizontal="center"/>
    </xf>
    <xf numFmtId="2" fontId="1" fillId="16" borderId="1" xfId="0" applyNumberFormat="1" applyFont="1" applyFill="1" applyBorder="1" applyAlignment="1">
      <alignment horizontal="center"/>
    </xf>
    <xf numFmtId="2" fontId="9" fillId="17" borderId="1" xfId="0" applyNumberFormat="1" applyFont="1" applyFill="1" applyBorder="1" applyAlignment="1">
      <alignment horizontal="center"/>
    </xf>
    <xf numFmtId="2" fontId="9" fillId="18" borderId="1" xfId="0" applyNumberFormat="1" applyFont="1" applyFill="1" applyBorder="1" applyAlignment="1">
      <alignment horizontal="center"/>
    </xf>
    <xf numFmtId="2" fontId="1" fillId="0" borderId="1" xfId="0" applyNumberFormat="1" applyFont="1" applyBorder="1"/>
    <xf numFmtId="2" fontId="12" fillId="0" borderId="1" xfId="13" applyNumberFormat="1" applyBorder="1"/>
    <xf numFmtId="2" fontId="1" fillId="15" borderId="1" xfId="0" applyNumberFormat="1" applyFont="1" applyFill="1" applyBorder="1" applyAlignment="1">
      <alignment horizontal="center"/>
    </xf>
  </cellXfs>
  <cellStyles count="14">
    <cellStyle name="Normal" xfId="0" builtinId="0"/>
    <cellStyle name="Normal 2" xfId="1" xr:uid="{F0D3C3F9-0AB2-453C-832E-95C6027BC611}"/>
    <cellStyle name="Normal 3" xfId="2" xr:uid="{A82A4BEF-0E5D-48E4-BF3E-20C8D1F8618F}"/>
    <cellStyle name="Normal 3 2" xfId="11" xr:uid="{C1E18589-EABE-4131-B6C9-52089215F895}"/>
    <cellStyle name="Normal 4" xfId="10" xr:uid="{CD6C2567-E65B-4528-835F-D597A831A287}"/>
    <cellStyle name="Normal 5" xfId="12" xr:uid="{9954B263-DC08-4123-B22B-6722D276F8DF}"/>
    <cellStyle name="Normal 6" xfId="13" xr:uid="{327D5E90-EEF3-4496-9908-EDA95FD2610A}"/>
    <cellStyle name="Tecan.At.Excel.Attenuation" xfId="8" xr:uid="{CE8A1EE9-67D1-41A1-81A2-2BE4CD616882}"/>
    <cellStyle name="Tecan.At.Excel.AutoGain_0" xfId="9" xr:uid="{1DE0D99F-F84F-4589-A5A2-06AE962D48DE}"/>
    <cellStyle name="Tecan.At.Excel.Error" xfId="3" xr:uid="{64128777-5381-46F7-9F90-CDE98664CAAD}"/>
    <cellStyle name="Tecan.At.Excel.GFactorAndMeasurementBlank" xfId="7" xr:uid="{CAD29498-E68C-4B79-B015-16500139ABEA}"/>
    <cellStyle name="Tecan.At.Excel.GFactorBlank" xfId="5" xr:uid="{AB7FF12F-1B96-436C-92AF-5ACF9DDF2957}"/>
    <cellStyle name="Tecan.At.Excel.GFactorReference" xfId="6" xr:uid="{83B65D0B-4F39-4928-A72A-9B9AD0DC1EA0}"/>
    <cellStyle name="Tecan.At.Excel.MeasurementBlank" xfId="4" xr:uid="{E2608C9A-D245-466F-AF41-B6ED52E043CC}"/>
  </cellStyles>
  <dxfs count="0"/>
  <tableStyles count="0" defaultTableStyle="TableStyleMedium2" defaultPivotStyle="PivotStyleLight16"/>
  <colors>
    <mruColors>
      <color rgb="FF18220A"/>
      <color rgb="FF4F7320"/>
      <color rgb="FF77AC30"/>
      <color rgb="FFA6F143"/>
      <color rgb="FFFF0000"/>
      <color rgb="FFFF00FF"/>
      <color rgb="FF7E2F8E"/>
      <color rgb="FF0072BD"/>
      <color rgb="FFD95319"/>
      <color rgb="FFFFA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A7EA5-3C7B-46E8-8A52-14CB1372786A}">
  <dimension ref="A1:DK4"/>
  <sheetViews>
    <sheetView tabSelected="1" workbookViewId="0"/>
  </sheetViews>
  <sheetFormatPr defaultRowHeight="14.4" x14ac:dyDescent="0.3"/>
  <cols>
    <col min="1" max="1" width="14.21875" bestFit="1" customWidth="1"/>
    <col min="2" max="10" width="8.33203125" bestFit="1" customWidth="1"/>
    <col min="11" max="28" width="9.33203125" bestFit="1" customWidth="1"/>
    <col min="29" max="33" width="12.21875" bestFit="1" customWidth="1"/>
    <col min="34" max="38" width="10" bestFit="1" customWidth="1"/>
    <col min="39" max="42" width="11.77734375" bestFit="1" customWidth="1"/>
    <col min="43" max="48" width="12.33203125" bestFit="1" customWidth="1"/>
    <col min="49" max="72" width="13.44140625" bestFit="1" customWidth="1"/>
  </cols>
  <sheetData>
    <row r="1" spans="1:115" ht="16.2" x14ac:dyDescent="0.3">
      <c r="A1" s="15"/>
      <c r="B1" s="3" t="s">
        <v>8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  <c r="M1" s="3" t="s">
        <v>40</v>
      </c>
      <c r="N1" s="3" t="s">
        <v>41</v>
      </c>
      <c r="O1" s="3" t="s">
        <v>42</v>
      </c>
      <c r="P1" s="3" t="s">
        <v>43</v>
      </c>
      <c r="Q1" s="3" t="s">
        <v>44</v>
      </c>
      <c r="R1" s="3" t="s">
        <v>45</v>
      </c>
      <c r="S1" s="3" t="s">
        <v>46</v>
      </c>
      <c r="T1" s="3" t="s">
        <v>103</v>
      </c>
      <c r="U1" s="3" t="s">
        <v>104</v>
      </c>
      <c r="V1" s="3" t="s">
        <v>105</v>
      </c>
      <c r="W1" s="3" t="s">
        <v>106</v>
      </c>
      <c r="X1" s="3" t="s">
        <v>107</v>
      </c>
      <c r="Y1" s="3" t="s">
        <v>108</v>
      </c>
      <c r="Z1" s="3" t="s">
        <v>109</v>
      </c>
      <c r="AA1" s="3" t="s">
        <v>110</v>
      </c>
      <c r="AB1" s="3" t="s">
        <v>111</v>
      </c>
      <c r="AC1" s="7" t="s">
        <v>10</v>
      </c>
      <c r="AD1" s="7" t="s">
        <v>47</v>
      </c>
      <c r="AE1" s="7" t="s">
        <v>48</v>
      </c>
      <c r="AF1" s="7" t="s">
        <v>49</v>
      </c>
      <c r="AG1" s="7" t="s">
        <v>50</v>
      </c>
      <c r="AH1" s="9" t="s">
        <v>93</v>
      </c>
      <c r="AI1" s="9" t="s">
        <v>94</v>
      </c>
      <c r="AJ1" s="9" t="s">
        <v>95</v>
      </c>
      <c r="AK1" s="9" t="s">
        <v>96</v>
      </c>
      <c r="AL1" s="9" t="s">
        <v>97</v>
      </c>
      <c r="AM1" s="8" t="s">
        <v>2</v>
      </c>
      <c r="AN1" s="8" t="s">
        <v>3</v>
      </c>
      <c r="AO1" s="8" t="s">
        <v>4</v>
      </c>
      <c r="AP1" s="8" t="s">
        <v>5</v>
      </c>
      <c r="AQ1" s="4" t="s">
        <v>13</v>
      </c>
      <c r="AR1" s="4" t="s">
        <v>51</v>
      </c>
      <c r="AS1" s="4" t="s">
        <v>52</v>
      </c>
      <c r="AT1" s="4" t="s">
        <v>53</v>
      </c>
      <c r="AU1" s="4" t="s">
        <v>54</v>
      </c>
      <c r="AV1" s="4" t="s">
        <v>55</v>
      </c>
      <c r="AW1" s="5" t="s">
        <v>14</v>
      </c>
      <c r="AX1" s="5" t="s">
        <v>56</v>
      </c>
      <c r="AY1" s="5" t="s">
        <v>57</v>
      </c>
      <c r="AZ1" s="5" t="s">
        <v>58</v>
      </c>
      <c r="BA1" s="5" t="s">
        <v>59</v>
      </c>
      <c r="BB1" s="5" t="s">
        <v>60</v>
      </c>
      <c r="BC1" s="6" t="s">
        <v>15</v>
      </c>
      <c r="BD1" s="6" t="s">
        <v>61</v>
      </c>
      <c r="BE1" s="6" t="s">
        <v>62</v>
      </c>
      <c r="BF1" s="6" t="s">
        <v>63</v>
      </c>
      <c r="BG1" s="6" t="s">
        <v>64</v>
      </c>
      <c r="BH1" s="6" t="s">
        <v>65</v>
      </c>
      <c r="BI1" s="17" t="s">
        <v>16</v>
      </c>
      <c r="BJ1" s="17" t="s">
        <v>17</v>
      </c>
      <c r="BK1" s="17" t="s">
        <v>18</v>
      </c>
      <c r="BL1" s="17" t="s">
        <v>19</v>
      </c>
      <c r="BM1" s="17" t="s">
        <v>20</v>
      </c>
      <c r="BN1" s="17" t="s">
        <v>21</v>
      </c>
      <c r="BO1" s="17" t="s">
        <v>22</v>
      </c>
      <c r="BP1" s="17" t="s">
        <v>23</v>
      </c>
      <c r="BQ1" s="2" t="s">
        <v>24</v>
      </c>
      <c r="BR1" s="2" t="s">
        <v>25</v>
      </c>
      <c r="BS1" s="2" t="s">
        <v>26</v>
      </c>
      <c r="BT1" s="2" t="s">
        <v>27</v>
      </c>
    </row>
    <row r="2" spans="1:115" x14ac:dyDescent="0.3">
      <c r="A2" s="15" t="s">
        <v>1</v>
      </c>
      <c r="B2" s="16">
        <v>0.95135452642995755</v>
      </c>
      <c r="C2" s="16">
        <v>0.98175179179680949</v>
      </c>
      <c r="D2" s="16">
        <v>1.0668936817732328</v>
      </c>
      <c r="E2" s="16">
        <v>0.80784375186524637</v>
      </c>
      <c r="F2" s="16">
        <v>1.139938962964465</v>
      </c>
      <c r="G2" s="16">
        <v>1.0522172851702887</v>
      </c>
      <c r="H2" s="16">
        <v>0.8857294206317714</v>
      </c>
      <c r="I2" s="16">
        <v>0.92900557849152765</v>
      </c>
      <c r="J2" s="16">
        <v>1.1852650008767007</v>
      </c>
      <c r="K2" s="16">
        <v>1.2460680545381049</v>
      </c>
      <c r="L2" s="16">
        <v>1.0543121440559462</v>
      </c>
      <c r="M2" s="16">
        <v>0.69961980140594882</v>
      </c>
      <c r="N2" s="16">
        <v>0.81237911726631817</v>
      </c>
      <c r="O2" s="16">
        <v>0.97638120299684295</v>
      </c>
      <c r="P2" s="16">
        <v>1.2112396797368388</v>
      </c>
      <c r="Q2" s="16">
        <v>0.98187990861870533</v>
      </c>
      <c r="R2" s="16">
        <v>1.1428592463874214</v>
      </c>
      <c r="S2" s="16">
        <v>0.87526084499387391</v>
      </c>
      <c r="T2" s="16">
        <v>1.0184702373631747</v>
      </c>
      <c r="U2" s="16">
        <v>1.0455779811453312</v>
      </c>
      <c r="V2" s="16">
        <v>0.93595178149149405</v>
      </c>
      <c r="W2" s="16">
        <v>0.93904194224649384</v>
      </c>
      <c r="X2" s="16">
        <v>0.88310378250929411</v>
      </c>
      <c r="Y2" s="16">
        <v>1.1778542752442123</v>
      </c>
      <c r="Z2" s="16">
        <v>0.77307747711824293</v>
      </c>
      <c r="AA2" s="16">
        <v>1.114440861555738</v>
      </c>
      <c r="AB2" s="16">
        <v>1.1124816613260191</v>
      </c>
      <c r="AC2" s="16">
        <v>0.91740195866641716</v>
      </c>
      <c r="AD2" s="16">
        <v>0.84612970639610086</v>
      </c>
      <c r="AE2" s="16">
        <v>0.79170883697745587</v>
      </c>
      <c r="AF2" s="16">
        <v>0.88628746269962866</v>
      </c>
      <c r="AG2" s="16">
        <v>1.0082707022888904</v>
      </c>
      <c r="AH2" s="16">
        <v>1.4586998889841152</v>
      </c>
      <c r="AI2" s="16">
        <v>1.0334666529013958</v>
      </c>
      <c r="AJ2" s="16">
        <v>0.63317562167866037</v>
      </c>
      <c r="AK2" s="16">
        <v>1.0184557251236515</v>
      </c>
      <c r="AL2" s="16">
        <v>1.0305678991368576</v>
      </c>
      <c r="AM2" s="16">
        <v>1.2390802099530884</v>
      </c>
      <c r="AN2" s="16">
        <v>1.1118855760991926</v>
      </c>
      <c r="AO2" s="16">
        <v>1.3340053652806512</v>
      </c>
      <c r="AP2" s="16">
        <v>0.91544743867370648</v>
      </c>
      <c r="AQ2" s="16">
        <v>0.94229745961925915</v>
      </c>
      <c r="AR2" s="16">
        <v>0.86827972945395426</v>
      </c>
      <c r="AS2" s="16">
        <v>0.79088818752499723</v>
      </c>
      <c r="AT2" s="16">
        <v>0.92840012570731079</v>
      </c>
      <c r="AU2" s="16">
        <v>0.83793019194379181</v>
      </c>
      <c r="AV2" s="16">
        <v>0.71709157865549922</v>
      </c>
      <c r="AW2" s="16">
        <v>1.1029095693494824</v>
      </c>
      <c r="AX2" s="16">
        <v>1.3391582036190719</v>
      </c>
      <c r="AY2" s="16">
        <v>1.426476090635266</v>
      </c>
      <c r="AZ2" s="16">
        <v>0.94488535580059474</v>
      </c>
      <c r="BA2" s="16">
        <v>1.3844327915274968</v>
      </c>
      <c r="BB2" s="16">
        <v>1.2068287133951809</v>
      </c>
      <c r="BC2" s="16">
        <v>0.84230759199439309</v>
      </c>
      <c r="BD2" s="16">
        <v>0.85903144106925944</v>
      </c>
      <c r="BE2" s="16">
        <v>0.77376708592296828</v>
      </c>
      <c r="BF2" s="16">
        <v>1.3132140969249078</v>
      </c>
      <c r="BG2" s="16">
        <v>1.3143011445966628</v>
      </c>
      <c r="BH2" s="16">
        <v>0.8248394207500932</v>
      </c>
      <c r="BI2" s="16">
        <v>0.74611653429074043</v>
      </c>
      <c r="BJ2" s="16">
        <v>0.76104423628571549</v>
      </c>
      <c r="BK2" s="16">
        <v>0.82306022532162781</v>
      </c>
      <c r="BL2" s="16">
        <v>0.8508706045505332</v>
      </c>
      <c r="BM2" s="16">
        <v>0.95641352817685277</v>
      </c>
      <c r="BN2" s="16">
        <v>0.83123463060172531</v>
      </c>
      <c r="BO2" s="16">
        <v>0.67703741179680343</v>
      </c>
      <c r="BP2" s="16">
        <v>0.62272113127657269</v>
      </c>
      <c r="BQ2" s="16">
        <v>0.16723586236120264</v>
      </c>
      <c r="BR2" s="16">
        <v>0.11928388050250698</v>
      </c>
      <c r="BS2" s="16">
        <v>0.41425111726405617</v>
      </c>
      <c r="BT2" s="16">
        <v>0.37553474921509933</v>
      </c>
    </row>
    <row r="3" spans="1:115" x14ac:dyDescent="0.3">
      <c r="A3" s="15" t="s">
        <v>0</v>
      </c>
      <c r="B3" s="1">
        <v>1</v>
      </c>
      <c r="C3" s="1">
        <v>1</v>
      </c>
      <c r="D3" s="1">
        <v>1</v>
      </c>
      <c r="E3" s="1">
        <v>1.0766129032258065</v>
      </c>
      <c r="F3" s="1">
        <v>0.97016129032258069</v>
      </c>
      <c r="G3" s="1">
        <v>0.95322580645161292</v>
      </c>
      <c r="H3" s="1">
        <v>1.0425925925925925</v>
      </c>
      <c r="I3" s="1">
        <v>1.0296296296296297</v>
      </c>
      <c r="J3" s="1">
        <v>0.92777777777777781</v>
      </c>
      <c r="K3" s="1">
        <f>477/AVERAGE(477,487,479)</f>
        <v>0.99168399168399168</v>
      </c>
      <c r="L3" s="1">
        <f>487/AVERAGE(477,487,479)</f>
        <v>1.0124740124740124</v>
      </c>
      <c r="M3" s="1">
        <f>479/AVERAGE(477,487,479)</f>
        <v>0.99584199584199584</v>
      </c>
      <c r="N3" s="1">
        <v>1.0136170212765956</v>
      </c>
      <c r="O3" s="1">
        <v>1.0136170212765956</v>
      </c>
      <c r="P3" s="1">
        <v>0.97276595744680849</v>
      </c>
      <c r="Q3" s="1">
        <v>0.99737532808398954</v>
      </c>
      <c r="R3" s="1">
        <v>1.0209973753280841</v>
      </c>
      <c r="S3" s="1">
        <v>0.98162729658792647</v>
      </c>
      <c r="T3" s="1">
        <v>0.99737532808398954</v>
      </c>
      <c r="U3" s="1">
        <v>1.0209973753280841</v>
      </c>
      <c r="V3" s="1">
        <v>0.98162729658792647</v>
      </c>
      <c r="W3" s="1">
        <v>1.0795180722891566</v>
      </c>
      <c r="X3" s="1">
        <v>1.0216867469879518</v>
      </c>
      <c r="Y3" s="1">
        <v>0.89879518072289155</v>
      </c>
      <c r="Z3" s="1">
        <v>1.0795180722891566</v>
      </c>
      <c r="AA3" s="1">
        <v>1.0216867469879518</v>
      </c>
      <c r="AB3" s="1">
        <v>0.89879518072289155</v>
      </c>
      <c r="AC3" s="1">
        <v>0.89730215105329492</v>
      </c>
      <c r="AD3" s="1">
        <v>0.99</v>
      </c>
      <c r="AE3" s="1">
        <v>1.7298387096774195</v>
      </c>
      <c r="AF3" s="1">
        <v>0.91935483870967749</v>
      </c>
      <c r="AG3" s="1">
        <v>0.95080645161290323</v>
      </c>
      <c r="AH3" s="1">
        <v>0.944578313253012</v>
      </c>
      <c r="AI3" s="1">
        <v>0.94698795180722894</v>
      </c>
      <c r="AJ3" s="1">
        <v>0.97983870967741937</v>
      </c>
      <c r="AK3" s="1">
        <v>0.92903225806451617</v>
      </c>
      <c r="AL3" s="1">
        <v>0.95322580645161292</v>
      </c>
      <c r="AM3" s="1">
        <f>576/AVERAGE(477,487,479)</f>
        <v>1.1975051975051976</v>
      </c>
      <c r="AN3" s="1">
        <f>592/AVERAGE(477,487,479)</f>
        <v>1.2307692307692308</v>
      </c>
      <c r="AO3" s="1">
        <f>591/AVERAGE(477,487,479)</f>
        <v>1.2286902286902286</v>
      </c>
      <c r="AP3" s="1">
        <f>576/AVERAGE(477,487,479)</f>
        <v>1.1975051975051976</v>
      </c>
      <c r="AQ3" s="1">
        <v>1.7373493975903616</v>
      </c>
      <c r="AR3" s="1">
        <v>1.7975903614457831</v>
      </c>
      <c r="AS3" s="1">
        <v>1.8361445783132531</v>
      </c>
      <c r="AT3" s="1">
        <v>2.5911290322580647</v>
      </c>
      <c r="AU3" s="1">
        <v>2.6564516129032261</v>
      </c>
      <c r="AV3" s="1">
        <v>2.649193548387097</v>
      </c>
      <c r="AW3" s="1">
        <v>4.2240740740740739</v>
      </c>
      <c r="AX3" s="1">
        <v>3.998148148148148</v>
      </c>
      <c r="AY3" s="1">
        <v>3.9870370370370369</v>
      </c>
      <c r="AZ3" s="1">
        <f>2677/AVERAGE(477,487,479)</f>
        <v>5.5654885654885655</v>
      </c>
      <c r="BA3" s="1">
        <f>3054/AVERAGE(477,487,479)</f>
        <v>6.3492723492723488</v>
      </c>
      <c r="BB3" s="1">
        <f>2747/AVERAGE(477,487,479)</f>
        <v>5.7110187110187107</v>
      </c>
      <c r="BC3" s="1">
        <v>7.4518518518518517</v>
      </c>
      <c r="BD3" s="1">
        <v>8.4166666666666661</v>
      </c>
      <c r="BE3" s="1">
        <v>7.5925925925925926</v>
      </c>
      <c r="BF3" s="1">
        <f>5495/AVERAGE(477,487,479)</f>
        <v>11.424116424116423</v>
      </c>
      <c r="BG3" s="1">
        <f>6121/AVERAGE(477,487,479)</f>
        <v>12.725571725571726</v>
      </c>
      <c r="BH3" s="1">
        <f>5205/AVERAGE(477,487,479)</f>
        <v>10.821205821205821</v>
      </c>
      <c r="BI3" s="1">
        <v>16.28936170212766</v>
      </c>
      <c r="BJ3" s="1">
        <v>16.889361702127658</v>
      </c>
      <c r="BK3" s="1">
        <v>14.542978723404255</v>
      </c>
      <c r="BL3" s="1">
        <v>14.63254593175853</v>
      </c>
      <c r="BM3" s="1">
        <v>14.097112860892388</v>
      </c>
      <c r="BN3" s="1">
        <v>14.496062992125983</v>
      </c>
      <c r="BO3" s="1">
        <v>14.63254593175853</v>
      </c>
      <c r="BP3" s="1">
        <v>14.097112860892388</v>
      </c>
      <c r="BQ3" s="1">
        <v>22.869879518072288</v>
      </c>
      <c r="BR3" s="1">
        <v>21.918072289156626</v>
      </c>
      <c r="BS3" s="1">
        <v>23.92258064516129</v>
      </c>
      <c r="BT3" s="1">
        <v>25.635483870967743</v>
      </c>
    </row>
    <row r="4" spans="1:115" x14ac:dyDescent="0.3"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AF37F-E433-4E7A-8BE9-C3D4864487AC}">
  <dimension ref="A1:CY3"/>
  <sheetViews>
    <sheetView topLeftCell="V1" workbookViewId="0">
      <selection activeCell="AC7" sqref="AC7"/>
    </sheetView>
  </sheetViews>
  <sheetFormatPr defaultRowHeight="14.4" x14ac:dyDescent="0.3"/>
  <cols>
    <col min="1" max="1" width="14.21875" bestFit="1" customWidth="1"/>
    <col min="2" max="10" width="8.33203125" bestFit="1" customWidth="1"/>
    <col min="11" max="27" width="9.33203125" bestFit="1" customWidth="1"/>
    <col min="28" max="33" width="12.21875" bestFit="1" customWidth="1"/>
    <col min="34" max="39" width="10" bestFit="1" customWidth="1"/>
    <col min="40" max="45" width="11.77734375" bestFit="1" customWidth="1"/>
    <col min="46" max="52" width="12.33203125" bestFit="1" customWidth="1"/>
    <col min="53" max="78" width="13.44140625" bestFit="1" customWidth="1"/>
  </cols>
  <sheetData>
    <row r="1" spans="1:103" ht="16.2" x14ac:dyDescent="0.3">
      <c r="A1" s="15"/>
      <c r="B1" s="3" t="s">
        <v>8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  <c r="M1" s="3" t="s">
        <v>40</v>
      </c>
      <c r="N1" s="3" t="s">
        <v>41</v>
      </c>
      <c r="O1" s="3" t="s">
        <v>42</v>
      </c>
      <c r="P1" s="3" t="s">
        <v>43</v>
      </c>
      <c r="Q1" s="3" t="s">
        <v>44</v>
      </c>
      <c r="R1" s="3" t="s">
        <v>45</v>
      </c>
      <c r="S1" s="3" t="s">
        <v>46</v>
      </c>
      <c r="T1" s="3" t="s">
        <v>103</v>
      </c>
      <c r="U1" s="3" t="s">
        <v>104</v>
      </c>
      <c r="V1" s="3" t="s">
        <v>105</v>
      </c>
      <c r="W1" s="3" t="s">
        <v>106</v>
      </c>
      <c r="X1" s="3" t="s">
        <v>107</v>
      </c>
      <c r="Y1" s="3" t="s">
        <v>108</v>
      </c>
      <c r="Z1" s="3" t="s">
        <v>109</v>
      </c>
      <c r="AA1" s="3" t="s">
        <v>110</v>
      </c>
      <c r="AB1" s="7" t="s">
        <v>10</v>
      </c>
      <c r="AC1" s="7" t="s">
        <v>47</v>
      </c>
      <c r="AD1" s="7" t="s">
        <v>48</v>
      </c>
      <c r="AE1" s="7" t="s">
        <v>49</v>
      </c>
      <c r="AF1" s="7" t="s">
        <v>50</v>
      </c>
      <c r="AG1" s="7" t="s">
        <v>66</v>
      </c>
      <c r="AH1" s="9" t="s">
        <v>93</v>
      </c>
      <c r="AI1" s="9" t="s">
        <v>94</v>
      </c>
      <c r="AJ1" s="9" t="s">
        <v>95</v>
      </c>
      <c r="AK1" s="9" t="s">
        <v>96</v>
      </c>
      <c r="AL1" s="9" t="s">
        <v>97</v>
      </c>
      <c r="AM1" s="9" t="s">
        <v>98</v>
      </c>
      <c r="AN1" s="8" t="s">
        <v>2</v>
      </c>
      <c r="AO1" s="8" t="s">
        <v>3</v>
      </c>
      <c r="AP1" s="8" t="s">
        <v>4</v>
      </c>
      <c r="AQ1" s="8" t="s">
        <v>5</v>
      </c>
      <c r="AR1" s="8" t="s">
        <v>6</v>
      </c>
      <c r="AS1" s="8" t="s">
        <v>7</v>
      </c>
      <c r="AT1" s="4" t="s">
        <v>13</v>
      </c>
      <c r="AU1" s="4" t="s">
        <v>51</v>
      </c>
      <c r="AV1" s="4" t="s">
        <v>52</v>
      </c>
      <c r="AW1" s="4" t="s">
        <v>53</v>
      </c>
      <c r="AX1" s="4" t="s">
        <v>54</v>
      </c>
      <c r="AY1" s="4" t="s">
        <v>55</v>
      </c>
      <c r="AZ1" s="4" t="s">
        <v>67</v>
      </c>
      <c r="BA1" s="5" t="s">
        <v>14</v>
      </c>
      <c r="BB1" s="5" t="s">
        <v>56</v>
      </c>
      <c r="BC1" s="5" t="s">
        <v>57</v>
      </c>
      <c r="BD1" s="5" t="s">
        <v>58</v>
      </c>
      <c r="BE1" s="5" t="s">
        <v>59</v>
      </c>
      <c r="BF1" s="6" t="s">
        <v>15</v>
      </c>
      <c r="BG1" s="6" t="s">
        <v>61</v>
      </c>
      <c r="BH1" s="6" t="s">
        <v>62</v>
      </c>
      <c r="BI1" s="6" t="s">
        <v>63</v>
      </c>
      <c r="BJ1" s="6" t="s">
        <v>64</v>
      </c>
      <c r="BK1" s="6" t="s">
        <v>65</v>
      </c>
      <c r="BL1" s="6" t="s">
        <v>68</v>
      </c>
      <c r="BM1" s="17" t="s">
        <v>16</v>
      </c>
      <c r="BN1" s="17" t="s">
        <v>17</v>
      </c>
      <c r="BO1" s="17" t="s">
        <v>18</v>
      </c>
      <c r="BP1" s="17" t="s">
        <v>19</v>
      </c>
      <c r="BQ1" s="17" t="s">
        <v>20</v>
      </c>
      <c r="BR1" s="17" t="s">
        <v>21</v>
      </c>
      <c r="BS1" s="17" t="s">
        <v>22</v>
      </c>
      <c r="BT1" s="17" t="s">
        <v>23</v>
      </c>
      <c r="BU1" s="2" t="s">
        <v>24</v>
      </c>
      <c r="BV1" s="2" t="s">
        <v>25</v>
      </c>
      <c r="BW1" s="2" t="s">
        <v>26</v>
      </c>
      <c r="BX1" s="2" t="s">
        <v>27</v>
      </c>
      <c r="BY1" s="2" t="s">
        <v>28</v>
      </c>
      <c r="BZ1" s="2" t="s">
        <v>29</v>
      </c>
    </row>
    <row r="2" spans="1:103" x14ac:dyDescent="0.3">
      <c r="A2" s="15" t="s">
        <v>1</v>
      </c>
      <c r="B2" s="16">
        <v>0.98507186796832391</v>
      </c>
      <c r="C2" s="16">
        <v>1.0149281320316761</v>
      </c>
      <c r="D2" s="16">
        <v>0.96472057542749234</v>
      </c>
      <c r="E2" s="16">
        <v>0.92826424264142748</v>
      </c>
      <c r="F2" s="16">
        <v>1.1070151819310803</v>
      </c>
      <c r="G2" s="16">
        <v>0.68701879301753777</v>
      </c>
      <c r="H2" s="16">
        <v>1.189535022773057</v>
      </c>
      <c r="I2" s="16">
        <v>1.123446184209405</v>
      </c>
      <c r="J2" s="16">
        <v>0.65470755138783343</v>
      </c>
      <c r="K2" s="16">
        <v>1.2049578978583457</v>
      </c>
      <c r="L2" s="16">
        <v>1.1403345507538212</v>
      </c>
      <c r="M2" s="16">
        <v>0.85134263859175718</v>
      </c>
      <c r="N2" s="16">
        <v>1.3761865530472261</v>
      </c>
      <c r="O2" s="16">
        <v>0.77247080836101667</v>
      </c>
      <c r="P2" s="16">
        <v>1.2289428537238416</v>
      </c>
      <c r="Q2" s="16">
        <v>1.0136787957553426</v>
      </c>
      <c r="R2" s="16">
        <v>0.75737835052081603</v>
      </c>
      <c r="S2" s="16">
        <v>0.78521900970674818</v>
      </c>
      <c r="T2" s="16">
        <v>0.89655940740019124</v>
      </c>
      <c r="U2" s="16">
        <v>1.3182215828930606</v>
      </c>
      <c r="V2" s="16">
        <v>0.88172504098555915</v>
      </c>
      <c r="W2" s="16">
        <v>1.2443570268458579</v>
      </c>
      <c r="X2" s="16">
        <v>0.87391793216858271</v>
      </c>
      <c r="Y2" s="16">
        <v>0.87721637770032534</v>
      </c>
      <c r="Z2" s="16">
        <v>1.3322384201749244</v>
      </c>
      <c r="AA2" s="16">
        <v>0.7905452021247501</v>
      </c>
      <c r="AB2" s="16">
        <v>1.2350593515904686</v>
      </c>
      <c r="AC2" s="16">
        <v>0.93461638852929985</v>
      </c>
      <c r="AD2" s="16">
        <v>0.92949813204053067</v>
      </c>
      <c r="AE2" s="16">
        <v>2.2544248835494671</v>
      </c>
      <c r="AF2" s="16">
        <v>1.5127060182209089</v>
      </c>
      <c r="AG2" s="16">
        <v>0.75824803237795613</v>
      </c>
      <c r="AH2" s="16">
        <v>1.2350593515904686</v>
      </c>
      <c r="AI2" s="16">
        <v>0.93461638852929985</v>
      </c>
      <c r="AJ2" s="16">
        <v>0.92949813204053067</v>
      </c>
      <c r="AK2" s="16">
        <v>1.0000312731591185</v>
      </c>
      <c r="AL2" s="16">
        <v>1.1436873902354303</v>
      </c>
      <c r="AM2" s="16">
        <v>1.2541823423698657</v>
      </c>
      <c r="AN2" s="16">
        <v>0.59601066968809646</v>
      </c>
      <c r="AO2" s="16">
        <v>0.70521212789609722</v>
      </c>
      <c r="AP2" s="16">
        <v>1.5024712155921036</v>
      </c>
      <c r="AQ2" s="16">
        <v>1.5012949813531764</v>
      </c>
      <c r="AR2" s="16">
        <v>1.414719144622705</v>
      </c>
      <c r="AS2" s="16">
        <v>1.2186706945077568</v>
      </c>
      <c r="AT2" s="16">
        <v>0.89532589626798831</v>
      </c>
      <c r="AU2" s="16">
        <v>0.83175325855327742</v>
      </c>
      <c r="AV2" s="16">
        <v>0.27480817376705724</v>
      </c>
      <c r="AW2" s="16">
        <v>0.33416964777423014</v>
      </c>
      <c r="AX2" s="16">
        <v>0.59542469811141263</v>
      </c>
      <c r="AY2" s="16">
        <v>0.9235408134211669</v>
      </c>
      <c r="AZ2" s="16">
        <v>1.0951293025263598</v>
      </c>
      <c r="BA2" s="16">
        <v>0.96981318905646041</v>
      </c>
      <c r="BB2" s="16">
        <v>1.1237061392154764</v>
      </c>
      <c r="BC2" s="16">
        <v>1.2897036662409929</v>
      </c>
      <c r="BD2" s="16">
        <v>1.0420290439604285</v>
      </c>
      <c r="BE2" s="16">
        <v>1.6108398013275047</v>
      </c>
      <c r="BF2" s="16">
        <v>0.50485296879742902</v>
      </c>
      <c r="BG2" s="16">
        <v>0.55640187128930096</v>
      </c>
      <c r="BH2" s="16">
        <v>0.81636412519100165</v>
      </c>
      <c r="BI2" s="16">
        <v>0.53278560003358677</v>
      </c>
      <c r="BJ2" s="16">
        <v>0.58789236615391438</v>
      </c>
      <c r="BK2" s="16">
        <v>0.6637406521225041</v>
      </c>
      <c r="BL2" s="16">
        <v>0.93536636706155252</v>
      </c>
      <c r="BM2" s="16">
        <v>0.70668174617649326</v>
      </c>
      <c r="BN2" s="16">
        <v>0.6449339683230092</v>
      </c>
      <c r="BO2" s="16">
        <v>0.68838411769387942</v>
      </c>
      <c r="BP2" s="16">
        <v>0.61788453157645529</v>
      </c>
      <c r="BQ2" s="16">
        <v>0.56879162046849074</v>
      </c>
      <c r="BR2" s="16">
        <v>0.67955038775101972</v>
      </c>
      <c r="BS2" s="16">
        <v>0.68829963888673351</v>
      </c>
      <c r="BT2" s="16">
        <v>0.78527323165508811</v>
      </c>
      <c r="BU2" s="16">
        <v>0.24008471876801313</v>
      </c>
      <c r="BV2" s="16">
        <v>-5.4328313779088512E-2</v>
      </c>
      <c r="BW2" s="16">
        <v>0.26414734671671564</v>
      </c>
      <c r="BX2" s="16">
        <v>0.23742841413297244</v>
      </c>
      <c r="BY2" s="16">
        <v>6.1540039681177015E-2</v>
      </c>
      <c r="BZ2" s="16">
        <v>0.10368158156389981</v>
      </c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</row>
    <row r="3" spans="1:103" x14ac:dyDescent="0.3">
      <c r="A3" s="15" t="s">
        <v>0</v>
      </c>
      <c r="B3" s="1">
        <v>1.0598052851182198</v>
      </c>
      <c r="C3" s="1">
        <v>0.95966620305980532</v>
      </c>
      <c r="D3" s="1">
        <v>1.0208488458674609</v>
      </c>
      <c r="E3" s="1">
        <v>0.9806403574087863</v>
      </c>
      <c r="F3" s="1">
        <v>0.99851079672375276</v>
      </c>
      <c r="G3" s="1">
        <v>1.0420062695924766</v>
      </c>
      <c r="H3" s="1">
        <v>0.97053291536050168</v>
      </c>
      <c r="I3" s="1">
        <v>0.98746081504702199</v>
      </c>
      <c r="J3" s="1">
        <v>0.97373029772329245</v>
      </c>
      <c r="K3" s="1">
        <v>1.0262697022767076</v>
      </c>
      <c r="L3" s="1">
        <v>1.0101832993890021</v>
      </c>
      <c r="M3" s="1">
        <v>1.01</v>
      </c>
      <c r="N3" s="1">
        <v>0.99</v>
      </c>
      <c r="O3" s="1">
        <v>1</v>
      </c>
      <c r="P3" s="1">
        <v>0.98495212038303692</v>
      </c>
      <c r="Q3" s="1">
        <v>1.0690834473324213</v>
      </c>
      <c r="R3" s="1">
        <v>0.94596443228454175</v>
      </c>
      <c r="S3" s="1">
        <v>0.98495212038303692</v>
      </c>
      <c r="T3" s="1">
        <v>1.0690834473324213</v>
      </c>
      <c r="U3" s="1">
        <v>0.94596443228454175</v>
      </c>
      <c r="V3" s="1">
        <v>1.0422901756668834</v>
      </c>
      <c r="W3" s="1">
        <v>0.93103448275862066</v>
      </c>
      <c r="X3" s="1">
        <v>1.0266753415744958</v>
      </c>
      <c r="Y3" s="1">
        <v>1.0422901756668834</v>
      </c>
      <c r="Z3" s="1">
        <v>0.93103448275862066</v>
      </c>
      <c r="AA3" s="1">
        <v>1.0266753415744958</v>
      </c>
      <c r="AB3" s="1">
        <v>0.9069247952345495</v>
      </c>
      <c r="AC3" s="1">
        <v>1.0007446016381236</v>
      </c>
      <c r="AD3" s="1">
        <v>1.0163812360387192</v>
      </c>
      <c r="AE3" s="1">
        <v>0.94231974921630102</v>
      </c>
      <c r="AF3" s="1">
        <v>0.8858934169278998</v>
      </c>
      <c r="AG3" s="1">
        <v>0.8633228840125392</v>
      </c>
      <c r="AH3" s="1">
        <v>1.3447505584512285</v>
      </c>
      <c r="AI3" s="1">
        <v>0.90915860014892025</v>
      </c>
      <c r="AJ3" s="1">
        <v>1.4184661206254654</v>
      </c>
      <c r="AK3" s="1">
        <v>0.95252225519287836</v>
      </c>
      <c r="AL3" s="1">
        <v>0.82789317507418403</v>
      </c>
      <c r="AM3" s="1">
        <v>0.95252225519287836</v>
      </c>
      <c r="AN3" s="1">
        <v>1.1981191222570533</v>
      </c>
      <c r="AO3" s="1">
        <v>1.2037617554858935</v>
      </c>
      <c r="AP3" s="1">
        <v>1.2338278931750744</v>
      </c>
      <c r="AQ3" s="1">
        <v>1.114540059347181</v>
      </c>
      <c r="AR3" s="1">
        <v>1.0593471810089021</v>
      </c>
      <c r="AS3" s="1">
        <v>1.2338278931750744</v>
      </c>
      <c r="AT3" s="1">
        <v>1.7753824756606398</v>
      </c>
      <c r="AU3" s="1">
        <v>1.7586926286509041</v>
      </c>
      <c r="AV3" s="1">
        <v>3.4</v>
      </c>
      <c r="AW3" s="1">
        <v>3.4</v>
      </c>
      <c r="AX3" s="1">
        <v>3.7053291536050161</v>
      </c>
      <c r="AY3" s="1">
        <v>3.6526645768025081</v>
      </c>
      <c r="AZ3" s="1">
        <v>3.1617554858934174</v>
      </c>
      <c r="BA3" s="1">
        <v>6.9649851632047479</v>
      </c>
      <c r="BB3" s="1">
        <v>6.2350148367952523</v>
      </c>
      <c r="BC3" s="1">
        <v>6.6195845697329379</v>
      </c>
      <c r="BD3" s="1">
        <v>5.0427698574338082</v>
      </c>
      <c r="BE3" s="1">
        <v>5.3625254582484727</v>
      </c>
      <c r="BF3" s="1">
        <v>8.1690427698574339</v>
      </c>
      <c r="BG3" s="1">
        <v>10.425661914460285</v>
      </c>
      <c r="BH3" s="1">
        <v>8.0427698574338091</v>
      </c>
      <c r="BI3" s="1">
        <v>8.1135430916552664</v>
      </c>
      <c r="BJ3" s="1">
        <v>8.261285909712722</v>
      </c>
      <c r="BK3" s="1">
        <v>8.0396716826265386</v>
      </c>
      <c r="BL3" s="1">
        <v>8.1135430916552664</v>
      </c>
      <c r="BM3" s="1">
        <v>11.560081466395111</v>
      </c>
      <c r="BN3" s="1">
        <v>12.828920570264765</v>
      </c>
      <c r="BO3" s="1">
        <v>12.071283095723015</v>
      </c>
      <c r="BP3" s="1">
        <v>12.396032831737347</v>
      </c>
      <c r="BQ3" s="1">
        <v>11.887140902872778</v>
      </c>
      <c r="BR3" s="1">
        <v>12.090287277701778</v>
      </c>
      <c r="BS3" s="1">
        <v>12.396032831737347</v>
      </c>
      <c r="BT3" s="1">
        <v>11.887140902872778</v>
      </c>
      <c r="BU3" s="1">
        <v>13.424895688456189</v>
      </c>
      <c r="BV3" s="1">
        <v>14.3891655076495</v>
      </c>
      <c r="BW3" s="1">
        <v>16.206254653760237</v>
      </c>
      <c r="BX3" s="1">
        <v>16.233060312732686</v>
      </c>
      <c r="BY3" s="1">
        <v>15.528526645768027</v>
      </c>
      <c r="BZ3" s="1">
        <v>16.258307210031351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28006-E267-4777-A982-EC0B1B824D67}">
  <dimension ref="A1:BS4"/>
  <sheetViews>
    <sheetView workbookViewId="0">
      <selection activeCell="C5" sqref="C5"/>
    </sheetView>
  </sheetViews>
  <sheetFormatPr defaultRowHeight="14.4" x14ac:dyDescent="0.3"/>
  <cols>
    <col min="1" max="1" width="14.21875" bestFit="1" customWidth="1"/>
    <col min="2" max="10" width="8.33203125" bestFit="1" customWidth="1"/>
    <col min="11" max="14" width="9.33203125" bestFit="1" customWidth="1"/>
    <col min="15" max="18" width="10" bestFit="1" customWidth="1"/>
    <col min="19" max="24" width="13.77734375" bestFit="1" customWidth="1"/>
    <col min="25" max="30" width="11.77734375" bestFit="1" customWidth="1"/>
    <col min="31" max="49" width="16.33203125" bestFit="1" customWidth="1"/>
    <col min="50" max="55" width="17.44140625" bestFit="1" customWidth="1"/>
  </cols>
  <sheetData>
    <row r="1" spans="1:71" ht="16.2" x14ac:dyDescent="0.3">
      <c r="A1" s="1"/>
      <c r="B1" s="3" t="s">
        <v>8</v>
      </c>
      <c r="C1" s="3" t="s">
        <v>30</v>
      </c>
      <c r="D1" s="3" t="s">
        <v>31</v>
      </c>
      <c r="E1" s="3" t="s">
        <v>32</v>
      </c>
      <c r="F1" s="3" t="s">
        <v>33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  <c r="M1" s="3" t="s">
        <v>40</v>
      </c>
      <c r="N1" s="3" t="s">
        <v>41</v>
      </c>
      <c r="O1" s="9" t="s">
        <v>93</v>
      </c>
      <c r="P1" s="9" t="s">
        <v>94</v>
      </c>
      <c r="Q1" s="9" t="s">
        <v>95</v>
      </c>
      <c r="R1" s="9" t="s">
        <v>96</v>
      </c>
      <c r="S1" s="11" t="s">
        <v>9</v>
      </c>
      <c r="T1" s="11" t="s">
        <v>69</v>
      </c>
      <c r="U1" s="11" t="s">
        <v>70</v>
      </c>
      <c r="V1" s="11" t="s">
        <v>71</v>
      </c>
      <c r="W1" s="11" t="s">
        <v>72</v>
      </c>
      <c r="X1" s="11" t="s">
        <v>73</v>
      </c>
      <c r="Y1" s="8" t="s">
        <v>2</v>
      </c>
      <c r="Z1" s="8" t="s">
        <v>3</v>
      </c>
      <c r="AA1" s="8" t="s">
        <v>4</v>
      </c>
      <c r="AB1" s="8" t="s">
        <v>5</v>
      </c>
      <c r="AC1" s="8" t="s">
        <v>6</v>
      </c>
      <c r="AD1" s="8" t="s">
        <v>7</v>
      </c>
      <c r="AE1" s="12" t="s">
        <v>11</v>
      </c>
      <c r="AF1" s="12" t="s">
        <v>74</v>
      </c>
      <c r="AG1" s="12" t="s">
        <v>75</v>
      </c>
      <c r="AH1" s="12" t="s">
        <v>76</v>
      </c>
      <c r="AI1" s="7" t="s">
        <v>12</v>
      </c>
      <c r="AJ1" s="7" t="s">
        <v>77</v>
      </c>
      <c r="AK1" s="7" t="s">
        <v>78</v>
      </c>
      <c r="AL1" s="7" t="s">
        <v>79</v>
      </c>
      <c r="AM1" s="7" t="s">
        <v>80</v>
      </c>
      <c r="AN1" s="7" t="s">
        <v>81</v>
      </c>
      <c r="AO1" s="13" t="s">
        <v>82</v>
      </c>
      <c r="AP1" s="13" t="s">
        <v>83</v>
      </c>
      <c r="AQ1" s="13" t="s">
        <v>84</v>
      </c>
      <c r="AR1" s="13" t="s">
        <v>85</v>
      </c>
      <c r="AS1" s="13" t="s">
        <v>86</v>
      </c>
      <c r="AT1" s="13" t="s">
        <v>87</v>
      </c>
      <c r="AU1" s="13" t="s">
        <v>88</v>
      </c>
      <c r="AV1" s="13" t="s">
        <v>89</v>
      </c>
      <c r="AW1" s="13" t="s">
        <v>90</v>
      </c>
      <c r="AX1" s="13" t="s">
        <v>91</v>
      </c>
      <c r="AY1" s="13" t="s">
        <v>92</v>
      </c>
      <c r="AZ1" s="14" t="s">
        <v>99</v>
      </c>
      <c r="BA1" s="14" t="s">
        <v>100</v>
      </c>
      <c r="BB1" s="14" t="s">
        <v>101</v>
      </c>
      <c r="BC1" s="14" t="s">
        <v>102</v>
      </c>
    </row>
    <row r="2" spans="1:71" x14ac:dyDescent="0.3">
      <c r="A2" s="15" t="s">
        <v>1</v>
      </c>
      <c r="B2" s="16">
        <v>0.88398272613057749</v>
      </c>
      <c r="C2" s="16">
        <v>1.1160172738694225</v>
      </c>
      <c r="D2" s="16">
        <v>0.80693144199246669</v>
      </c>
      <c r="E2" s="16">
        <v>1.07857445230506</v>
      </c>
      <c r="F2" s="16">
        <v>1.1144941057024735</v>
      </c>
      <c r="G2" s="16">
        <v>1.0189910680803695</v>
      </c>
      <c r="H2" s="16">
        <v>0.98100893191963034</v>
      </c>
      <c r="I2" s="16">
        <v>1.2915438893827955</v>
      </c>
      <c r="J2" s="16">
        <v>1.1097599555771849</v>
      </c>
      <c r="K2" s="16">
        <v>0.59869615504001972</v>
      </c>
      <c r="L2" s="16">
        <v>0.77073902673307482</v>
      </c>
      <c r="M2" s="16">
        <v>1.1006550485795901</v>
      </c>
      <c r="N2" s="16">
        <v>1.1286059246873352</v>
      </c>
      <c r="O2" s="16">
        <v>1.4623811254816506</v>
      </c>
      <c r="P2" s="16">
        <v>1.0316710025624924</v>
      </c>
      <c r="Q2" s="16">
        <v>0.60863442601994222</v>
      </c>
      <c r="R2" s="16">
        <v>1.4159310133745533</v>
      </c>
      <c r="S2" s="16">
        <v>1.2806165692541807</v>
      </c>
      <c r="T2" s="16">
        <v>1.401559522537462</v>
      </c>
      <c r="U2" s="16">
        <v>1.9161990897544032</v>
      </c>
      <c r="V2" s="16">
        <v>1.7864970194963887</v>
      </c>
      <c r="W2" s="16">
        <v>1.5656948168076155</v>
      </c>
      <c r="X2" s="16">
        <v>1.4760307328872553</v>
      </c>
      <c r="Y2" s="16">
        <v>1.1894053048274436</v>
      </c>
      <c r="Z2" s="16">
        <v>0.99731805148912045</v>
      </c>
      <c r="AA2" s="16">
        <v>1.104158709648015</v>
      </c>
      <c r="AB2" s="16">
        <v>0.77185103938068789</v>
      </c>
      <c r="AC2" s="16">
        <v>1.5449855602571996</v>
      </c>
      <c r="AD2" s="16">
        <v>1.2450414689422444</v>
      </c>
      <c r="AE2" s="16">
        <v>1.1003357202500457</v>
      </c>
      <c r="AF2" s="16">
        <v>0.91105471881942535</v>
      </c>
      <c r="AG2" s="16">
        <v>1.5920876291075019</v>
      </c>
      <c r="AH2" s="16">
        <v>0.84070425611150834</v>
      </c>
      <c r="AI2" s="16">
        <v>1.0896646661828242</v>
      </c>
      <c r="AJ2" s="16">
        <v>1.0098782997771356</v>
      </c>
      <c r="AK2" s="16">
        <v>0.95842807731680091</v>
      </c>
      <c r="AL2" s="16">
        <v>0.8459525939451108</v>
      </c>
      <c r="AM2" s="16">
        <v>1.6288979403297925</v>
      </c>
      <c r="AN2" s="16">
        <v>1.2165411088427678</v>
      </c>
      <c r="AO2" s="16">
        <v>0.69306535346450004</v>
      </c>
      <c r="AP2" s="16">
        <v>0.50333614796899373</v>
      </c>
      <c r="AQ2" s="16">
        <v>1.5336155976156609</v>
      </c>
      <c r="AR2" s="16">
        <v>1.2676525415340443</v>
      </c>
      <c r="AS2" s="16">
        <v>1.8986216216100411</v>
      </c>
      <c r="AT2" s="16">
        <v>1.1743292584333838</v>
      </c>
      <c r="AU2" s="16">
        <v>1.4675856606754412</v>
      </c>
      <c r="AV2" s="16">
        <v>1.7456121680328096</v>
      </c>
      <c r="AW2" s="16">
        <v>1.3390409354895647</v>
      </c>
      <c r="AX2" s="16">
        <v>1.5239329176904286</v>
      </c>
      <c r="AY2" s="16">
        <v>1.5144209207373198</v>
      </c>
      <c r="AZ2" s="16">
        <v>0.37968329997635153</v>
      </c>
      <c r="BA2" s="16">
        <v>0.5392053452852712</v>
      </c>
      <c r="BB2" s="16">
        <v>1.3165171894879697</v>
      </c>
      <c r="BC2" s="16">
        <v>0.91227288949351726</v>
      </c>
    </row>
    <row r="3" spans="1:71" x14ac:dyDescent="0.3">
      <c r="A3" s="15" t="s">
        <v>0</v>
      </c>
      <c r="B3" s="1">
        <v>0.99600798403193613</v>
      </c>
      <c r="C3" s="1">
        <v>1.003992015968064</v>
      </c>
      <c r="D3" s="1">
        <v>1.0161870503597121</v>
      </c>
      <c r="E3" s="1">
        <v>0.97482014388489213</v>
      </c>
      <c r="F3" s="1">
        <v>1.0089928057553956</v>
      </c>
      <c r="G3" s="1">
        <v>1.0176531671858775</v>
      </c>
      <c r="H3" s="1">
        <v>0.98234683281412249</v>
      </c>
      <c r="I3" s="1">
        <v>0.99</v>
      </c>
      <c r="J3" s="1">
        <v>0.99</v>
      </c>
      <c r="K3" s="1">
        <v>1.02</v>
      </c>
      <c r="L3" s="1">
        <v>0.99</v>
      </c>
      <c r="M3" s="1">
        <v>0.99</v>
      </c>
      <c r="N3" s="1">
        <v>1.02</v>
      </c>
      <c r="O3" s="1">
        <v>1.0114632501685772</v>
      </c>
      <c r="P3" s="1">
        <v>1.0316925151719487</v>
      </c>
      <c r="Q3" s="1">
        <v>1.0397842211732975</v>
      </c>
      <c r="R3" s="1">
        <v>1.0070493454179255</v>
      </c>
      <c r="S3" s="1">
        <v>1.1022964509394573</v>
      </c>
      <c r="T3" s="1">
        <v>1.0772442588726514</v>
      </c>
      <c r="U3" s="1">
        <v>1.2484342379958246</v>
      </c>
      <c r="V3" s="1">
        <v>1.0473313192346425</v>
      </c>
      <c r="W3" s="1">
        <v>1.05337361530715</v>
      </c>
      <c r="X3" s="1">
        <v>1.2124874118831823</v>
      </c>
      <c r="Y3" s="1">
        <v>1.0316925151719487</v>
      </c>
      <c r="Z3" s="1">
        <v>0.97909642616318282</v>
      </c>
      <c r="AA3" s="1">
        <v>1.0256237356709372</v>
      </c>
      <c r="AB3" s="1">
        <v>1.0316925151719487</v>
      </c>
      <c r="AC3" s="1">
        <v>0.97909642616318282</v>
      </c>
      <c r="AD3" s="1">
        <v>1.0256237356709372</v>
      </c>
      <c r="AE3" s="1">
        <v>5.6307385229540916</v>
      </c>
      <c r="AF3" s="1">
        <v>6.4730538922155691</v>
      </c>
      <c r="AG3" s="1">
        <v>1.0923803101820635</v>
      </c>
      <c r="AH3" s="1">
        <v>1.3412002697235335</v>
      </c>
      <c r="AI3" s="1">
        <v>9.7950101146325022</v>
      </c>
      <c r="AJ3" s="1">
        <v>6.0849629130141611</v>
      </c>
      <c r="AK3" s="1">
        <v>9.7950101146325022</v>
      </c>
      <c r="AL3" s="1">
        <v>9.7950101146325022</v>
      </c>
      <c r="AM3" s="1">
        <v>6.0849629130141611</v>
      </c>
      <c r="AN3" s="1">
        <v>9.7950101146325022</v>
      </c>
      <c r="AO3" s="1">
        <v>36.596806387225548</v>
      </c>
      <c r="AP3" s="1">
        <v>22.047904191616766</v>
      </c>
      <c r="AQ3" s="1">
        <v>38.205035971223019</v>
      </c>
      <c r="AR3" s="1">
        <v>23.359712230215827</v>
      </c>
      <c r="AS3" s="1">
        <v>43.046762589928058</v>
      </c>
      <c r="AT3" s="1">
        <v>9.8981793661496962</v>
      </c>
      <c r="AU3" s="1">
        <v>8.8219824679703311</v>
      </c>
      <c r="AV3" s="1">
        <v>9.8981793661496962</v>
      </c>
      <c r="AW3" s="1">
        <v>9.8981793661496962</v>
      </c>
      <c r="AX3" s="1">
        <v>8.8219824679703311</v>
      </c>
      <c r="AY3" s="1">
        <v>9.8981793661496962</v>
      </c>
      <c r="AZ3" s="1">
        <v>78.211838006230536</v>
      </c>
      <c r="BA3" s="1">
        <v>68.733125649013502</v>
      </c>
      <c r="BB3" s="1">
        <v>18.578556979096426</v>
      </c>
      <c r="BC3" s="1">
        <v>27.002022926500338</v>
      </c>
    </row>
    <row r="4" spans="1:7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CHO_novo</vt:lpstr>
      <vt:lpstr>CHO_huma</vt:lpstr>
      <vt:lpstr>CHO_bas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Ritz</dc:creator>
  <cp:lastModifiedBy>David Ritz</cp:lastModifiedBy>
  <dcterms:created xsi:type="dcterms:W3CDTF">2024-07-26T10:43:09Z</dcterms:created>
  <dcterms:modified xsi:type="dcterms:W3CDTF">2025-12-16T18:50:08Z</dcterms:modified>
</cp:coreProperties>
</file>