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/Downloads/"/>
    </mc:Choice>
  </mc:AlternateContent>
  <xr:revisionPtr revIDLastSave="0" documentId="8_{72C1B947-1101-0543-A086-4FBB96F980D4}" xr6:coauthVersionLast="40" xr6:coauthVersionMax="40" xr10:uidLastSave="{00000000-0000-0000-0000-000000000000}"/>
  <bookViews>
    <workbookView xWindow="500" yWindow="460" windowWidth="25100" windowHeight="15540" activeTab="2" xr2:uid="{43B3F9C7-2BFE-417F-B54D-56052D51E123}"/>
  </bookViews>
  <sheets>
    <sheet name="Index" sheetId="13" r:id="rId1"/>
    <sheet name="Table 1" sheetId="2" r:id="rId2"/>
    <sheet name="Table 2" sheetId="14" r:id="rId3"/>
    <sheet name="Table 3" sheetId="16" r:id="rId4"/>
    <sheet name="Table 4" sheetId="19" r:id="rId5"/>
    <sheet name="Table 5" sheetId="24" r:id="rId6"/>
    <sheet name="Table 6" sheetId="25" r:id="rId7"/>
    <sheet name="Table 7" sheetId="1" r:id="rId8"/>
    <sheet name="Table 8" sheetId="3" r:id="rId9"/>
    <sheet name="Table 9" sheetId="10" r:id="rId10"/>
    <sheet name="Table 10" sheetId="23" r:id="rId11"/>
    <sheet name="Table 11" sheetId="22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69" i="23" l="1"/>
  <c r="L69" i="23" s="1"/>
  <c r="J69" i="23"/>
  <c r="M69" i="23" s="1"/>
  <c r="K69" i="23"/>
  <c r="I70" i="23"/>
  <c r="L70" i="23" s="1"/>
  <c r="J70" i="23"/>
  <c r="M70" i="23" s="1"/>
  <c r="K70" i="23"/>
  <c r="I71" i="23"/>
  <c r="L71" i="23" s="1"/>
  <c r="J71" i="23"/>
  <c r="M71" i="23" s="1"/>
  <c r="K71" i="23"/>
  <c r="I72" i="23"/>
  <c r="L72" i="23" s="1"/>
  <c r="J72" i="23"/>
  <c r="M72" i="23" s="1"/>
  <c r="K72" i="23"/>
  <c r="I73" i="23"/>
  <c r="L73" i="23" s="1"/>
  <c r="J73" i="23"/>
  <c r="M73" i="23" s="1"/>
  <c r="K73" i="23"/>
  <c r="I74" i="23"/>
  <c r="L74" i="23" s="1"/>
  <c r="J74" i="23"/>
  <c r="M74" i="23" s="1"/>
  <c r="K74" i="23"/>
  <c r="I75" i="23"/>
  <c r="L75" i="23" s="1"/>
  <c r="J75" i="23"/>
  <c r="M75" i="23" s="1"/>
  <c r="K75" i="23"/>
  <c r="D22" i="2"/>
  <c r="H96" i="1"/>
  <c r="K96" i="1" s="1"/>
  <c r="I96" i="1"/>
  <c r="L96" i="1" s="1"/>
  <c r="J96" i="1"/>
  <c r="H97" i="1"/>
  <c r="K97" i="1" s="1"/>
  <c r="I97" i="1"/>
  <c r="L97" i="1" s="1"/>
  <c r="J97" i="1"/>
  <c r="H98" i="1"/>
  <c r="K98" i="1" s="1"/>
  <c r="I98" i="1"/>
  <c r="L98" i="1" s="1"/>
  <c r="J98" i="1"/>
  <c r="H99" i="1"/>
  <c r="K99" i="1" s="1"/>
  <c r="I99" i="1"/>
  <c r="L99" i="1" s="1"/>
  <c r="J99" i="1"/>
  <c r="H100" i="1"/>
  <c r="K100" i="1" s="1"/>
  <c r="I100" i="1"/>
  <c r="L100" i="1" s="1"/>
  <c r="J100" i="1"/>
  <c r="H102" i="1"/>
  <c r="K102" i="1" s="1"/>
  <c r="I102" i="1"/>
  <c r="L102" i="1" s="1"/>
  <c r="J102" i="1"/>
  <c r="H103" i="1"/>
  <c r="K103" i="1" s="1"/>
  <c r="I103" i="1"/>
  <c r="L103" i="1" s="1"/>
  <c r="J103" i="1"/>
  <c r="H104" i="1"/>
  <c r="K104" i="1" s="1"/>
  <c r="I104" i="1"/>
  <c r="L104" i="1" s="1"/>
  <c r="J104" i="1"/>
  <c r="H105" i="1"/>
  <c r="K105" i="1" s="1"/>
  <c r="I105" i="1"/>
  <c r="L105" i="1" s="1"/>
  <c r="J105" i="1"/>
  <c r="H106" i="1"/>
  <c r="K106" i="1" s="1"/>
  <c r="I106" i="1"/>
  <c r="L106" i="1" s="1"/>
  <c r="J106" i="1"/>
  <c r="H283" i="1"/>
  <c r="K283" i="1" s="1"/>
  <c r="I283" i="1"/>
  <c r="L283" i="1" s="1"/>
  <c r="J283" i="1"/>
  <c r="H284" i="1"/>
  <c r="K284" i="1" s="1"/>
  <c r="I284" i="1"/>
  <c r="L284" i="1" s="1"/>
  <c r="J284" i="1"/>
  <c r="H285" i="1"/>
  <c r="K285" i="1" s="1"/>
  <c r="I285" i="1"/>
  <c r="L285" i="1" s="1"/>
  <c r="J285" i="1"/>
  <c r="H286" i="1"/>
  <c r="K286" i="1" s="1"/>
  <c r="I286" i="1"/>
  <c r="L286" i="1" s="1"/>
  <c r="J286" i="1"/>
  <c r="H287" i="1"/>
  <c r="K287" i="1" s="1"/>
  <c r="I287" i="1"/>
  <c r="L287" i="1" s="1"/>
  <c r="J287" i="1"/>
  <c r="H6" i="3"/>
  <c r="K6" i="3" s="1"/>
  <c r="I6" i="3"/>
  <c r="L6" i="3" s="1"/>
  <c r="J6" i="3"/>
  <c r="H7" i="3"/>
  <c r="K7" i="3" s="1"/>
  <c r="I7" i="3"/>
  <c r="L7" i="3" s="1"/>
  <c r="J7" i="3"/>
  <c r="H8" i="3"/>
  <c r="K8" i="3" s="1"/>
  <c r="I8" i="3"/>
  <c r="L8" i="3" s="1"/>
  <c r="J8" i="3"/>
  <c r="H9" i="3"/>
  <c r="K9" i="3" s="1"/>
  <c r="I9" i="3"/>
  <c r="L9" i="3" s="1"/>
  <c r="J9" i="3"/>
  <c r="H10" i="3"/>
  <c r="K10" i="3" s="1"/>
  <c r="I10" i="3"/>
  <c r="L10" i="3" s="1"/>
  <c r="J10" i="3"/>
  <c r="I54" i="10"/>
  <c r="L54" i="10" s="1"/>
  <c r="J54" i="10"/>
  <c r="M54" i="10" s="1"/>
  <c r="K54" i="10"/>
  <c r="I55" i="10"/>
  <c r="L55" i="10" s="1"/>
  <c r="J55" i="10"/>
  <c r="M55" i="10" s="1"/>
  <c r="K55" i="10"/>
  <c r="I56" i="10"/>
  <c r="L56" i="10" s="1"/>
  <c r="J56" i="10"/>
  <c r="M56" i="10" s="1"/>
  <c r="K56" i="10"/>
  <c r="I57" i="10"/>
  <c r="L57" i="10" s="1"/>
  <c r="J57" i="10"/>
  <c r="M57" i="10" s="1"/>
  <c r="K57" i="10"/>
  <c r="I58" i="10"/>
  <c r="L58" i="10" s="1"/>
  <c r="J58" i="10"/>
  <c r="M58" i="10" s="1"/>
  <c r="K58" i="10"/>
  <c r="I170" i="10"/>
  <c r="L170" i="10" s="1"/>
  <c r="J170" i="10"/>
  <c r="M170" i="10" s="1"/>
  <c r="K170" i="10"/>
  <c r="I171" i="10"/>
  <c r="L171" i="10" s="1"/>
  <c r="J171" i="10"/>
  <c r="M171" i="10" s="1"/>
  <c r="K171" i="10"/>
  <c r="I172" i="10"/>
  <c r="L172" i="10" s="1"/>
  <c r="J172" i="10"/>
  <c r="M172" i="10" s="1"/>
  <c r="K172" i="10"/>
  <c r="I173" i="10"/>
  <c r="L173" i="10" s="1"/>
  <c r="J173" i="10"/>
  <c r="M173" i="10" s="1"/>
  <c r="K173" i="10"/>
  <c r="I174" i="10"/>
  <c r="L174" i="10" s="1"/>
  <c r="J174" i="10"/>
  <c r="M174" i="10" s="1"/>
  <c r="K174" i="10"/>
  <c r="D11" i="2"/>
  <c r="D12" i="2"/>
  <c r="I104" i="23"/>
  <c r="L104" i="23" s="1"/>
  <c r="J104" i="23"/>
  <c r="M104" i="23" s="1"/>
  <c r="K104" i="23"/>
  <c r="I105" i="23"/>
  <c r="L105" i="23" s="1"/>
  <c r="J105" i="23"/>
  <c r="M105" i="23" s="1"/>
  <c r="K105" i="23"/>
  <c r="I106" i="23"/>
  <c r="L106" i="23" s="1"/>
  <c r="J106" i="23"/>
  <c r="M106" i="23" s="1"/>
  <c r="K106" i="23"/>
  <c r="I107" i="23"/>
  <c r="L107" i="23" s="1"/>
  <c r="J107" i="23"/>
  <c r="M107" i="23" s="1"/>
  <c r="K107" i="23"/>
  <c r="I108" i="23"/>
  <c r="L108" i="23" s="1"/>
  <c r="J108" i="23"/>
  <c r="M108" i="23" s="1"/>
  <c r="K108" i="23"/>
  <c r="I109" i="23"/>
  <c r="L109" i="23" s="1"/>
  <c r="J109" i="23"/>
  <c r="M109" i="23" s="1"/>
  <c r="K109" i="23"/>
  <c r="I110" i="23"/>
  <c r="L110" i="23" s="1"/>
  <c r="J110" i="23"/>
  <c r="M110" i="23" s="1"/>
  <c r="K110" i="23"/>
  <c r="I111" i="23"/>
  <c r="L111" i="23" s="1"/>
  <c r="J111" i="23"/>
  <c r="M111" i="23" s="1"/>
  <c r="K111" i="23"/>
  <c r="I112" i="23"/>
  <c r="L112" i="23" s="1"/>
  <c r="J112" i="23"/>
  <c r="M112" i="23" s="1"/>
  <c r="K112" i="23"/>
  <c r="I113" i="23"/>
  <c r="L113" i="23" s="1"/>
  <c r="J113" i="23"/>
  <c r="M113" i="23" s="1"/>
  <c r="K113" i="23"/>
  <c r="I114" i="23"/>
  <c r="L114" i="23" s="1"/>
  <c r="J114" i="23"/>
  <c r="M114" i="23" s="1"/>
  <c r="K114" i="23"/>
  <c r="I115" i="23"/>
  <c r="L115" i="23" s="1"/>
  <c r="J115" i="23"/>
  <c r="M115" i="23" s="1"/>
  <c r="K115" i="23"/>
  <c r="I116" i="23"/>
  <c r="L116" i="23" s="1"/>
  <c r="J116" i="23"/>
  <c r="M116" i="23" s="1"/>
  <c r="K116" i="23"/>
  <c r="I117" i="23"/>
  <c r="L117" i="23" s="1"/>
  <c r="J117" i="23"/>
  <c r="M117" i="23" s="1"/>
  <c r="K117" i="23"/>
  <c r="I118" i="23"/>
  <c r="L118" i="23" s="1"/>
  <c r="J118" i="23"/>
  <c r="M118" i="23" s="1"/>
  <c r="K118" i="23"/>
  <c r="I119" i="23"/>
  <c r="L119" i="23" s="1"/>
  <c r="J119" i="23"/>
  <c r="M119" i="23" s="1"/>
  <c r="K119" i="23"/>
  <c r="I120" i="23"/>
  <c r="L120" i="23" s="1"/>
  <c r="J120" i="23"/>
  <c r="M120" i="23" s="1"/>
  <c r="K120" i="23"/>
  <c r="I121" i="23"/>
  <c r="L121" i="23" s="1"/>
  <c r="J121" i="23"/>
  <c r="M121" i="23" s="1"/>
  <c r="K121" i="23"/>
  <c r="I122" i="23"/>
  <c r="L122" i="23" s="1"/>
  <c r="J122" i="23"/>
  <c r="M122" i="23" s="1"/>
  <c r="K122" i="23"/>
  <c r="I123" i="23"/>
  <c r="L123" i="23" s="1"/>
  <c r="J123" i="23"/>
  <c r="M123" i="23" s="1"/>
  <c r="K123" i="23"/>
  <c r="I124" i="23"/>
  <c r="L124" i="23" s="1"/>
  <c r="J124" i="23"/>
  <c r="M124" i="23" s="1"/>
  <c r="K124" i="23"/>
  <c r="I125" i="23"/>
  <c r="L125" i="23" s="1"/>
  <c r="J125" i="23"/>
  <c r="M125" i="23" s="1"/>
  <c r="K125" i="23"/>
  <c r="I126" i="23"/>
  <c r="L126" i="23" s="1"/>
  <c r="J126" i="23"/>
  <c r="M126" i="23" s="1"/>
  <c r="K126" i="23"/>
  <c r="I127" i="23"/>
  <c r="L127" i="23" s="1"/>
  <c r="J127" i="23"/>
  <c r="M127" i="23" s="1"/>
  <c r="K127" i="23"/>
  <c r="I128" i="23"/>
  <c r="L128" i="23" s="1"/>
  <c r="J128" i="23"/>
  <c r="M128" i="23" s="1"/>
  <c r="K128" i="23"/>
  <c r="I129" i="23"/>
  <c r="L129" i="23" s="1"/>
  <c r="J129" i="23"/>
  <c r="M129" i="23" s="1"/>
  <c r="K129" i="23"/>
  <c r="I130" i="23"/>
  <c r="L130" i="23" s="1"/>
  <c r="J130" i="23"/>
  <c r="M130" i="23" s="1"/>
  <c r="K130" i="23"/>
  <c r="I131" i="23"/>
  <c r="L131" i="23" s="1"/>
  <c r="J131" i="23"/>
  <c r="M131" i="23" s="1"/>
  <c r="K131" i="23"/>
  <c r="I132" i="23"/>
  <c r="L132" i="23" s="1"/>
  <c r="J132" i="23"/>
  <c r="M132" i="23" s="1"/>
  <c r="K132" i="23"/>
  <c r="I133" i="23"/>
  <c r="L133" i="23" s="1"/>
  <c r="J133" i="23"/>
  <c r="M133" i="23" s="1"/>
  <c r="K133" i="23"/>
  <c r="I134" i="23"/>
  <c r="L134" i="23" s="1"/>
  <c r="J134" i="23"/>
  <c r="M134" i="23" s="1"/>
  <c r="K134" i="23"/>
  <c r="I135" i="23"/>
  <c r="L135" i="23" s="1"/>
  <c r="J135" i="23"/>
  <c r="M135" i="23" s="1"/>
  <c r="K135" i="23"/>
  <c r="I136" i="23"/>
  <c r="L136" i="23" s="1"/>
  <c r="J136" i="23"/>
  <c r="M136" i="23" s="1"/>
  <c r="K136" i="23"/>
  <c r="I137" i="23"/>
  <c r="L137" i="23" s="1"/>
  <c r="J137" i="23"/>
  <c r="M137" i="23" s="1"/>
  <c r="K137" i="23"/>
  <c r="I138" i="23"/>
  <c r="L138" i="23" s="1"/>
  <c r="J138" i="23"/>
  <c r="M138" i="23" s="1"/>
  <c r="K138" i="23"/>
  <c r="I139" i="23"/>
  <c r="L139" i="23" s="1"/>
  <c r="J139" i="23"/>
  <c r="M139" i="23" s="1"/>
  <c r="K139" i="23"/>
  <c r="I140" i="23"/>
  <c r="L140" i="23" s="1"/>
  <c r="J140" i="23"/>
  <c r="M140" i="23" s="1"/>
  <c r="K140" i="23"/>
  <c r="I141" i="23"/>
  <c r="L141" i="23" s="1"/>
  <c r="J141" i="23"/>
  <c r="M141" i="23" s="1"/>
  <c r="K141" i="23"/>
  <c r="I142" i="23"/>
  <c r="L142" i="23" s="1"/>
  <c r="J142" i="23"/>
  <c r="M142" i="23" s="1"/>
  <c r="K142" i="23"/>
  <c r="I143" i="23"/>
  <c r="L143" i="23" s="1"/>
  <c r="J143" i="23"/>
  <c r="M143" i="23" s="1"/>
  <c r="K143" i="23"/>
  <c r="I144" i="23"/>
  <c r="L144" i="23" s="1"/>
  <c r="J144" i="23"/>
  <c r="M144" i="23" s="1"/>
  <c r="K144" i="23"/>
  <c r="I145" i="23"/>
  <c r="L145" i="23" s="1"/>
  <c r="J145" i="23"/>
  <c r="M145" i="23" s="1"/>
  <c r="K145" i="23"/>
  <c r="I146" i="23"/>
  <c r="L146" i="23" s="1"/>
  <c r="J146" i="23"/>
  <c r="M146" i="23" s="1"/>
  <c r="K146" i="23"/>
  <c r="I147" i="23"/>
  <c r="L147" i="23" s="1"/>
  <c r="J147" i="23"/>
  <c r="M147" i="23" s="1"/>
  <c r="K147" i="23"/>
  <c r="I148" i="23"/>
  <c r="L148" i="23" s="1"/>
  <c r="J148" i="23"/>
  <c r="M148" i="23" s="1"/>
  <c r="K148" i="23"/>
  <c r="I149" i="23"/>
  <c r="L149" i="23" s="1"/>
  <c r="J149" i="23"/>
  <c r="M149" i="23" s="1"/>
  <c r="K149" i="23"/>
  <c r="I150" i="23"/>
  <c r="L150" i="23" s="1"/>
  <c r="J150" i="23"/>
  <c r="M150" i="23" s="1"/>
  <c r="K150" i="23"/>
  <c r="I151" i="23"/>
  <c r="L151" i="23" s="1"/>
  <c r="J151" i="23"/>
  <c r="M151" i="23" s="1"/>
  <c r="K151" i="23"/>
  <c r="I152" i="23"/>
  <c r="L152" i="23" s="1"/>
  <c r="J152" i="23"/>
  <c r="M152" i="23" s="1"/>
  <c r="K152" i="23"/>
  <c r="I7" i="23"/>
  <c r="L7" i="23" s="1"/>
  <c r="J7" i="23"/>
  <c r="M7" i="23" s="1"/>
  <c r="K7" i="23"/>
  <c r="I8" i="23"/>
  <c r="L8" i="23" s="1"/>
  <c r="J8" i="23"/>
  <c r="M8" i="23" s="1"/>
  <c r="K8" i="23"/>
  <c r="I9" i="23"/>
  <c r="L9" i="23" s="1"/>
  <c r="J9" i="23"/>
  <c r="M9" i="23" s="1"/>
  <c r="K9" i="23"/>
  <c r="I10" i="23"/>
  <c r="L10" i="23" s="1"/>
  <c r="J10" i="23"/>
  <c r="M10" i="23" s="1"/>
  <c r="K10" i="23"/>
  <c r="I11" i="23"/>
  <c r="L11" i="23" s="1"/>
  <c r="J11" i="23"/>
  <c r="M11" i="23" s="1"/>
  <c r="K11" i="23"/>
  <c r="I12" i="23"/>
  <c r="L12" i="23" s="1"/>
  <c r="J12" i="23"/>
  <c r="M12" i="23" s="1"/>
  <c r="K12" i="23"/>
  <c r="I13" i="23"/>
  <c r="L13" i="23" s="1"/>
  <c r="J13" i="23"/>
  <c r="M13" i="23" s="1"/>
  <c r="K13" i="23"/>
  <c r="I14" i="23"/>
  <c r="L14" i="23" s="1"/>
  <c r="J14" i="23"/>
  <c r="M14" i="23" s="1"/>
  <c r="K14" i="23"/>
  <c r="I15" i="23"/>
  <c r="L15" i="23" s="1"/>
  <c r="J15" i="23"/>
  <c r="M15" i="23" s="1"/>
  <c r="K15" i="23"/>
  <c r="I16" i="23"/>
  <c r="L16" i="23" s="1"/>
  <c r="J16" i="23"/>
  <c r="M16" i="23" s="1"/>
  <c r="K16" i="23"/>
  <c r="I17" i="23"/>
  <c r="L17" i="23" s="1"/>
  <c r="J17" i="23"/>
  <c r="M17" i="23" s="1"/>
  <c r="K17" i="23"/>
  <c r="I18" i="23"/>
  <c r="L18" i="23" s="1"/>
  <c r="J18" i="23"/>
  <c r="M18" i="23" s="1"/>
  <c r="K18" i="23"/>
  <c r="I19" i="23"/>
  <c r="L19" i="23" s="1"/>
  <c r="J19" i="23"/>
  <c r="M19" i="23" s="1"/>
  <c r="K19" i="23"/>
  <c r="I20" i="23"/>
  <c r="L20" i="23" s="1"/>
  <c r="J20" i="23"/>
  <c r="M20" i="23" s="1"/>
  <c r="K20" i="23"/>
  <c r="I21" i="23"/>
  <c r="L21" i="23" s="1"/>
  <c r="J21" i="23"/>
  <c r="M21" i="23" s="1"/>
  <c r="K21" i="23"/>
  <c r="I22" i="23"/>
  <c r="L22" i="23" s="1"/>
  <c r="J22" i="23"/>
  <c r="M22" i="23" s="1"/>
  <c r="K22" i="23"/>
  <c r="I23" i="23"/>
  <c r="L23" i="23" s="1"/>
  <c r="J23" i="23"/>
  <c r="M23" i="23" s="1"/>
  <c r="K23" i="23"/>
  <c r="I24" i="23"/>
  <c r="L24" i="23" s="1"/>
  <c r="J24" i="23"/>
  <c r="M24" i="23" s="1"/>
  <c r="K24" i="23"/>
  <c r="I25" i="23"/>
  <c r="L25" i="23" s="1"/>
  <c r="J25" i="23"/>
  <c r="M25" i="23" s="1"/>
  <c r="K25" i="23"/>
  <c r="I26" i="23"/>
  <c r="L26" i="23" s="1"/>
  <c r="J26" i="23"/>
  <c r="M26" i="23" s="1"/>
  <c r="K26" i="23"/>
  <c r="I27" i="23"/>
  <c r="L27" i="23" s="1"/>
  <c r="J27" i="23"/>
  <c r="M27" i="23" s="1"/>
  <c r="K27" i="23"/>
  <c r="I28" i="23"/>
  <c r="L28" i="23" s="1"/>
  <c r="J28" i="23"/>
  <c r="M28" i="23" s="1"/>
  <c r="K28" i="23"/>
  <c r="I29" i="23"/>
  <c r="L29" i="23" s="1"/>
  <c r="J29" i="23"/>
  <c r="M29" i="23" s="1"/>
  <c r="K29" i="23"/>
  <c r="I30" i="23"/>
  <c r="L30" i="23" s="1"/>
  <c r="J30" i="23"/>
  <c r="M30" i="23" s="1"/>
  <c r="K30" i="23"/>
  <c r="I31" i="23"/>
  <c r="L31" i="23" s="1"/>
  <c r="J31" i="23"/>
  <c r="M31" i="23" s="1"/>
  <c r="K31" i="23"/>
  <c r="I32" i="23"/>
  <c r="L32" i="23" s="1"/>
  <c r="J32" i="23"/>
  <c r="M32" i="23" s="1"/>
  <c r="K32" i="23"/>
  <c r="I33" i="23"/>
  <c r="L33" i="23" s="1"/>
  <c r="J33" i="23"/>
  <c r="M33" i="23" s="1"/>
  <c r="K33" i="23"/>
  <c r="I34" i="23"/>
  <c r="L34" i="23" s="1"/>
  <c r="J34" i="23"/>
  <c r="M34" i="23" s="1"/>
  <c r="K34" i="23"/>
  <c r="I35" i="23"/>
  <c r="L35" i="23" s="1"/>
  <c r="J35" i="23"/>
  <c r="M35" i="23" s="1"/>
  <c r="K35" i="23"/>
  <c r="I36" i="23"/>
  <c r="L36" i="23" s="1"/>
  <c r="J36" i="23"/>
  <c r="M36" i="23" s="1"/>
  <c r="K36" i="23"/>
  <c r="I37" i="23"/>
  <c r="L37" i="23" s="1"/>
  <c r="J37" i="23"/>
  <c r="M37" i="23" s="1"/>
  <c r="K37" i="23"/>
  <c r="I38" i="23"/>
  <c r="L38" i="23" s="1"/>
  <c r="J38" i="23"/>
  <c r="M38" i="23" s="1"/>
  <c r="K38" i="23"/>
  <c r="I39" i="23"/>
  <c r="L39" i="23" s="1"/>
  <c r="J39" i="23"/>
  <c r="M39" i="23" s="1"/>
  <c r="K39" i="23"/>
  <c r="I40" i="23"/>
  <c r="L40" i="23" s="1"/>
  <c r="J40" i="23"/>
  <c r="M40" i="23" s="1"/>
  <c r="K40" i="23"/>
  <c r="I41" i="23"/>
  <c r="L41" i="23" s="1"/>
  <c r="J41" i="23"/>
  <c r="M41" i="23" s="1"/>
  <c r="K41" i="23"/>
  <c r="I42" i="23"/>
  <c r="L42" i="23" s="1"/>
  <c r="J42" i="23"/>
  <c r="M42" i="23" s="1"/>
  <c r="K42" i="23"/>
  <c r="I43" i="23"/>
  <c r="L43" i="23" s="1"/>
  <c r="J43" i="23"/>
  <c r="M43" i="23" s="1"/>
  <c r="K43" i="23"/>
  <c r="I44" i="23"/>
  <c r="L44" i="23" s="1"/>
  <c r="J44" i="23"/>
  <c r="M44" i="23" s="1"/>
  <c r="K44" i="23"/>
  <c r="I45" i="23"/>
  <c r="L45" i="23" s="1"/>
  <c r="J45" i="23"/>
  <c r="M45" i="23" s="1"/>
  <c r="K45" i="23"/>
  <c r="I46" i="23"/>
  <c r="L46" i="23" s="1"/>
  <c r="J46" i="23"/>
  <c r="M46" i="23" s="1"/>
  <c r="K46" i="23"/>
  <c r="I47" i="23"/>
  <c r="L47" i="23" s="1"/>
  <c r="J47" i="23"/>
  <c r="M47" i="23" s="1"/>
  <c r="K47" i="23"/>
  <c r="I48" i="23"/>
  <c r="L48" i="23" s="1"/>
  <c r="J48" i="23"/>
  <c r="M48" i="23" s="1"/>
  <c r="K48" i="23"/>
  <c r="I49" i="23"/>
  <c r="L49" i="23" s="1"/>
  <c r="J49" i="23"/>
  <c r="M49" i="23" s="1"/>
  <c r="K49" i="23"/>
  <c r="I50" i="23"/>
  <c r="L50" i="23" s="1"/>
  <c r="J50" i="23"/>
  <c r="M50" i="23" s="1"/>
  <c r="K50" i="23"/>
  <c r="I51" i="23"/>
  <c r="L51" i="23" s="1"/>
  <c r="J51" i="23"/>
  <c r="M51" i="23" s="1"/>
  <c r="K51" i="23"/>
  <c r="I52" i="23"/>
  <c r="L52" i="23" s="1"/>
  <c r="J52" i="23"/>
  <c r="M52" i="23" s="1"/>
  <c r="K52" i="23"/>
  <c r="I53" i="23"/>
  <c r="L53" i="23" s="1"/>
  <c r="J53" i="23"/>
  <c r="M53" i="23" s="1"/>
  <c r="K53" i="23"/>
  <c r="I54" i="23"/>
  <c r="L54" i="23" s="1"/>
  <c r="J54" i="23"/>
  <c r="M54" i="23" s="1"/>
  <c r="K54" i="23"/>
  <c r="I55" i="23"/>
  <c r="L55" i="23" s="1"/>
  <c r="J55" i="23"/>
  <c r="M55" i="23" s="1"/>
  <c r="K55" i="23"/>
  <c r="I56" i="23"/>
  <c r="L56" i="23" s="1"/>
  <c r="J56" i="23"/>
  <c r="M56" i="23" s="1"/>
  <c r="K56" i="23"/>
  <c r="I57" i="23"/>
  <c r="L57" i="23" s="1"/>
  <c r="J57" i="23"/>
  <c r="M57" i="23" s="1"/>
  <c r="K57" i="23"/>
  <c r="I58" i="23"/>
  <c r="L58" i="23" s="1"/>
  <c r="J58" i="23"/>
  <c r="M58" i="23" s="1"/>
  <c r="K58" i="23"/>
  <c r="I59" i="23"/>
  <c r="L59" i="23" s="1"/>
  <c r="J59" i="23"/>
  <c r="M59" i="23" s="1"/>
  <c r="K59" i="23"/>
  <c r="I60" i="23"/>
  <c r="L60" i="23" s="1"/>
  <c r="J60" i="23"/>
  <c r="M60" i="23" s="1"/>
  <c r="K60" i="23"/>
  <c r="I61" i="23"/>
  <c r="L61" i="23" s="1"/>
  <c r="J61" i="23"/>
  <c r="M61" i="23" s="1"/>
  <c r="K61" i="23"/>
  <c r="I62" i="23"/>
  <c r="L62" i="23" s="1"/>
  <c r="J62" i="23"/>
  <c r="M62" i="23" s="1"/>
  <c r="K62" i="23"/>
  <c r="I63" i="23"/>
  <c r="L63" i="23" s="1"/>
  <c r="J63" i="23"/>
  <c r="M63" i="23" s="1"/>
  <c r="K63" i="23"/>
  <c r="I64" i="23"/>
  <c r="L64" i="23" s="1"/>
  <c r="J64" i="23"/>
  <c r="M64" i="23" s="1"/>
  <c r="K64" i="23"/>
  <c r="I65" i="23"/>
  <c r="L65" i="23" s="1"/>
  <c r="J65" i="23"/>
  <c r="M65" i="23" s="1"/>
  <c r="K65" i="23"/>
  <c r="I66" i="23"/>
  <c r="L66" i="23" s="1"/>
  <c r="J66" i="23"/>
  <c r="M66" i="23" s="1"/>
  <c r="K66" i="23"/>
  <c r="I67" i="23"/>
  <c r="L67" i="23" s="1"/>
  <c r="J67" i="23"/>
  <c r="M67" i="23" s="1"/>
  <c r="K67" i="23"/>
  <c r="I68" i="23"/>
  <c r="L68" i="23" s="1"/>
  <c r="J68" i="23"/>
  <c r="M68" i="23" s="1"/>
  <c r="K68" i="23"/>
  <c r="I76" i="23"/>
  <c r="L76" i="23" s="1"/>
  <c r="J76" i="23"/>
  <c r="M76" i="23" s="1"/>
  <c r="K76" i="23"/>
  <c r="I77" i="23"/>
  <c r="L77" i="23" s="1"/>
  <c r="J77" i="23"/>
  <c r="M77" i="23" s="1"/>
  <c r="K77" i="23"/>
  <c r="I78" i="23"/>
  <c r="L78" i="23" s="1"/>
  <c r="J78" i="23"/>
  <c r="M78" i="23" s="1"/>
  <c r="K78" i="23"/>
  <c r="I79" i="23"/>
  <c r="L79" i="23" s="1"/>
  <c r="J79" i="23"/>
  <c r="M79" i="23" s="1"/>
  <c r="K79" i="23"/>
  <c r="I80" i="23"/>
  <c r="L80" i="23" s="1"/>
  <c r="J80" i="23"/>
  <c r="M80" i="23" s="1"/>
  <c r="K80" i="23"/>
  <c r="I81" i="23"/>
  <c r="L81" i="23" s="1"/>
  <c r="J81" i="23"/>
  <c r="M81" i="23" s="1"/>
  <c r="K81" i="23"/>
  <c r="I82" i="23"/>
  <c r="L82" i="23" s="1"/>
  <c r="J82" i="23"/>
  <c r="M82" i="23" s="1"/>
  <c r="K82" i="23"/>
  <c r="I83" i="23"/>
  <c r="L83" i="23" s="1"/>
  <c r="J83" i="23"/>
  <c r="M83" i="23" s="1"/>
  <c r="K83" i="23"/>
  <c r="I84" i="23"/>
  <c r="L84" i="23" s="1"/>
  <c r="J84" i="23"/>
  <c r="M84" i="23" s="1"/>
  <c r="K84" i="23"/>
  <c r="I85" i="23"/>
  <c r="L85" i="23" s="1"/>
  <c r="J85" i="23"/>
  <c r="M85" i="23" s="1"/>
  <c r="K85" i="23"/>
  <c r="I86" i="23"/>
  <c r="L86" i="23" s="1"/>
  <c r="J86" i="23"/>
  <c r="M86" i="23" s="1"/>
  <c r="K86" i="23"/>
  <c r="I87" i="23"/>
  <c r="L87" i="23" s="1"/>
  <c r="J87" i="23"/>
  <c r="M87" i="23" s="1"/>
  <c r="K87" i="23"/>
  <c r="I88" i="23"/>
  <c r="L88" i="23" s="1"/>
  <c r="J88" i="23"/>
  <c r="M88" i="23" s="1"/>
  <c r="K88" i="23"/>
  <c r="I89" i="23"/>
  <c r="L89" i="23" s="1"/>
  <c r="J89" i="23"/>
  <c r="M89" i="23" s="1"/>
  <c r="K89" i="23"/>
  <c r="I90" i="23"/>
  <c r="L90" i="23" s="1"/>
  <c r="J90" i="23"/>
  <c r="M90" i="23" s="1"/>
  <c r="K90" i="23"/>
  <c r="I91" i="23"/>
  <c r="L91" i="23" s="1"/>
  <c r="J91" i="23"/>
  <c r="M91" i="23" s="1"/>
  <c r="K91" i="23"/>
  <c r="I92" i="23"/>
  <c r="L92" i="23" s="1"/>
  <c r="J92" i="23"/>
  <c r="M92" i="23" s="1"/>
  <c r="K92" i="23"/>
  <c r="I93" i="23"/>
  <c r="L93" i="23" s="1"/>
  <c r="J93" i="23"/>
  <c r="M93" i="23" s="1"/>
  <c r="K93" i="23"/>
  <c r="I94" i="23"/>
  <c r="L94" i="23" s="1"/>
  <c r="J94" i="23"/>
  <c r="M94" i="23" s="1"/>
  <c r="K94" i="23"/>
  <c r="I95" i="23"/>
  <c r="L95" i="23" s="1"/>
  <c r="J95" i="23"/>
  <c r="M95" i="23" s="1"/>
  <c r="K95" i="23"/>
  <c r="I96" i="23"/>
  <c r="L96" i="23" s="1"/>
  <c r="J96" i="23"/>
  <c r="M96" i="23" s="1"/>
  <c r="K96" i="23"/>
  <c r="I97" i="23"/>
  <c r="L97" i="23" s="1"/>
  <c r="J97" i="23"/>
  <c r="M97" i="23" s="1"/>
  <c r="K97" i="23"/>
  <c r="I98" i="23"/>
  <c r="L98" i="23" s="1"/>
  <c r="J98" i="23"/>
  <c r="M98" i="23" s="1"/>
  <c r="K98" i="23"/>
  <c r="I99" i="23"/>
  <c r="L99" i="23" s="1"/>
  <c r="J99" i="23"/>
  <c r="M99" i="23" s="1"/>
  <c r="K99" i="23"/>
  <c r="I100" i="23"/>
  <c r="L100" i="23" s="1"/>
  <c r="J100" i="23"/>
  <c r="M100" i="23" s="1"/>
  <c r="K100" i="23"/>
  <c r="I101" i="23"/>
  <c r="L101" i="23" s="1"/>
  <c r="J101" i="23"/>
  <c r="M101" i="23" s="1"/>
  <c r="K101" i="23"/>
  <c r="I102" i="23"/>
  <c r="L102" i="23" s="1"/>
  <c r="J102" i="23"/>
  <c r="M102" i="23" s="1"/>
  <c r="K102" i="23"/>
  <c r="I103" i="23"/>
  <c r="L103" i="23" s="1"/>
  <c r="J103" i="23"/>
  <c r="M103" i="23" s="1"/>
  <c r="K103" i="23"/>
  <c r="K6" i="23"/>
  <c r="J6" i="23"/>
  <c r="M6" i="23" s="1"/>
  <c r="I6" i="23"/>
  <c r="L6" i="23" s="1"/>
  <c r="I104" i="22"/>
  <c r="L104" i="22" s="1"/>
  <c r="J104" i="22"/>
  <c r="M104" i="22" s="1"/>
  <c r="K104" i="22"/>
  <c r="I105" i="22"/>
  <c r="L105" i="22" s="1"/>
  <c r="J105" i="22"/>
  <c r="M105" i="22" s="1"/>
  <c r="K105" i="22"/>
  <c r="I106" i="22"/>
  <c r="L106" i="22" s="1"/>
  <c r="J106" i="22"/>
  <c r="M106" i="22" s="1"/>
  <c r="K106" i="22"/>
  <c r="I107" i="22"/>
  <c r="L107" i="22" s="1"/>
  <c r="J107" i="22"/>
  <c r="M107" i="22" s="1"/>
  <c r="K107" i="22"/>
  <c r="I108" i="22"/>
  <c r="L108" i="22" s="1"/>
  <c r="J108" i="22"/>
  <c r="M108" i="22" s="1"/>
  <c r="K108" i="22"/>
  <c r="I109" i="22"/>
  <c r="L109" i="22" s="1"/>
  <c r="J109" i="22"/>
  <c r="M109" i="22" s="1"/>
  <c r="K109" i="22"/>
  <c r="I110" i="22"/>
  <c r="L110" i="22" s="1"/>
  <c r="J110" i="22"/>
  <c r="M110" i="22" s="1"/>
  <c r="K110" i="22"/>
  <c r="I111" i="22"/>
  <c r="L111" i="22" s="1"/>
  <c r="J111" i="22"/>
  <c r="M111" i="22" s="1"/>
  <c r="K111" i="22"/>
  <c r="I112" i="22"/>
  <c r="L112" i="22" s="1"/>
  <c r="J112" i="22"/>
  <c r="M112" i="22" s="1"/>
  <c r="K112" i="22"/>
  <c r="I113" i="22"/>
  <c r="L113" i="22" s="1"/>
  <c r="J113" i="22"/>
  <c r="M113" i="22" s="1"/>
  <c r="K113" i="22"/>
  <c r="I114" i="22"/>
  <c r="L114" i="22" s="1"/>
  <c r="J114" i="22"/>
  <c r="M114" i="22" s="1"/>
  <c r="K114" i="22"/>
  <c r="I115" i="22"/>
  <c r="L115" i="22" s="1"/>
  <c r="J115" i="22"/>
  <c r="M115" i="22" s="1"/>
  <c r="K115" i="22"/>
  <c r="I116" i="22"/>
  <c r="L116" i="22" s="1"/>
  <c r="J116" i="22"/>
  <c r="M116" i="22" s="1"/>
  <c r="K116" i="22"/>
  <c r="I117" i="22"/>
  <c r="L117" i="22" s="1"/>
  <c r="J117" i="22"/>
  <c r="M117" i="22" s="1"/>
  <c r="K117" i="22"/>
  <c r="I118" i="22"/>
  <c r="L118" i="22" s="1"/>
  <c r="J118" i="22"/>
  <c r="M118" i="22" s="1"/>
  <c r="K118" i="22"/>
  <c r="I119" i="22"/>
  <c r="L119" i="22" s="1"/>
  <c r="J119" i="22"/>
  <c r="M119" i="22" s="1"/>
  <c r="K119" i="22"/>
  <c r="I120" i="22"/>
  <c r="L120" i="22" s="1"/>
  <c r="J120" i="22"/>
  <c r="M120" i="22" s="1"/>
  <c r="K120" i="22"/>
  <c r="I121" i="22"/>
  <c r="L121" i="22" s="1"/>
  <c r="J121" i="22"/>
  <c r="M121" i="22" s="1"/>
  <c r="K121" i="22"/>
  <c r="I122" i="22"/>
  <c r="L122" i="22" s="1"/>
  <c r="J122" i="22"/>
  <c r="M122" i="22" s="1"/>
  <c r="K122" i="22"/>
  <c r="I123" i="22"/>
  <c r="L123" i="22" s="1"/>
  <c r="J123" i="22"/>
  <c r="M123" i="22" s="1"/>
  <c r="K123" i="22"/>
  <c r="I124" i="22"/>
  <c r="L124" i="22" s="1"/>
  <c r="J124" i="22"/>
  <c r="M124" i="22" s="1"/>
  <c r="K124" i="22"/>
  <c r="I125" i="22"/>
  <c r="L125" i="22" s="1"/>
  <c r="J125" i="22"/>
  <c r="M125" i="22" s="1"/>
  <c r="K125" i="22"/>
  <c r="I126" i="22"/>
  <c r="L126" i="22" s="1"/>
  <c r="J126" i="22"/>
  <c r="M126" i="22" s="1"/>
  <c r="K126" i="22"/>
  <c r="I127" i="22"/>
  <c r="L127" i="22" s="1"/>
  <c r="J127" i="22"/>
  <c r="M127" i="22" s="1"/>
  <c r="K127" i="22"/>
  <c r="I128" i="22"/>
  <c r="L128" i="22" s="1"/>
  <c r="J128" i="22"/>
  <c r="M128" i="22" s="1"/>
  <c r="K128" i="22"/>
  <c r="I129" i="22"/>
  <c r="L129" i="22" s="1"/>
  <c r="J129" i="22"/>
  <c r="M129" i="22" s="1"/>
  <c r="K129" i="22"/>
  <c r="I130" i="22"/>
  <c r="L130" i="22" s="1"/>
  <c r="J130" i="22"/>
  <c r="M130" i="22" s="1"/>
  <c r="K130" i="22"/>
  <c r="I131" i="22"/>
  <c r="L131" i="22" s="1"/>
  <c r="J131" i="22"/>
  <c r="M131" i="22" s="1"/>
  <c r="K131" i="22"/>
  <c r="I132" i="22"/>
  <c r="L132" i="22" s="1"/>
  <c r="J132" i="22"/>
  <c r="M132" i="22" s="1"/>
  <c r="K132" i="22"/>
  <c r="I133" i="22"/>
  <c r="L133" i="22" s="1"/>
  <c r="J133" i="22"/>
  <c r="M133" i="22" s="1"/>
  <c r="K133" i="22"/>
  <c r="I134" i="22"/>
  <c r="L134" i="22" s="1"/>
  <c r="J134" i="22"/>
  <c r="M134" i="22" s="1"/>
  <c r="K134" i="22"/>
  <c r="I135" i="22"/>
  <c r="L135" i="22" s="1"/>
  <c r="J135" i="22"/>
  <c r="M135" i="22" s="1"/>
  <c r="K135" i="22"/>
  <c r="I136" i="22"/>
  <c r="L136" i="22" s="1"/>
  <c r="J136" i="22"/>
  <c r="M136" i="22" s="1"/>
  <c r="K136" i="22"/>
  <c r="I137" i="22"/>
  <c r="L137" i="22" s="1"/>
  <c r="J137" i="22"/>
  <c r="M137" i="22" s="1"/>
  <c r="K137" i="22"/>
  <c r="I138" i="22"/>
  <c r="L138" i="22" s="1"/>
  <c r="J138" i="22"/>
  <c r="M138" i="22" s="1"/>
  <c r="K138" i="22"/>
  <c r="I139" i="22"/>
  <c r="L139" i="22" s="1"/>
  <c r="J139" i="22"/>
  <c r="M139" i="22" s="1"/>
  <c r="K139" i="22"/>
  <c r="I140" i="22"/>
  <c r="L140" i="22" s="1"/>
  <c r="J140" i="22"/>
  <c r="M140" i="22" s="1"/>
  <c r="K140" i="22"/>
  <c r="I141" i="22"/>
  <c r="L141" i="22" s="1"/>
  <c r="J141" i="22"/>
  <c r="M141" i="22" s="1"/>
  <c r="K141" i="22"/>
  <c r="I142" i="22"/>
  <c r="L142" i="22" s="1"/>
  <c r="J142" i="22"/>
  <c r="M142" i="22" s="1"/>
  <c r="K142" i="22"/>
  <c r="I143" i="22"/>
  <c r="L143" i="22" s="1"/>
  <c r="J143" i="22"/>
  <c r="M143" i="22" s="1"/>
  <c r="K143" i="22"/>
  <c r="I144" i="22"/>
  <c r="L144" i="22" s="1"/>
  <c r="J144" i="22"/>
  <c r="M144" i="22" s="1"/>
  <c r="K144" i="22"/>
  <c r="I145" i="22"/>
  <c r="L145" i="22" s="1"/>
  <c r="J145" i="22"/>
  <c r="M145" i="22" s="1"/>
  <c r="K145" i="22"/>
  <c r="I146" i="22"/>
  <c r="L146" i="22" s="1"/>
  <c r="J146" i="22"/>
  <c r="M146" i="22" s="1"/>
  <c r="K146" i="22"/>
  <c r="I147" i="22"/>
  <c r="L147" i="22" s="1"/>
  <c r="J147" i="22"/>
  <c r="M147" i="22" s="1"/>
  <c r="K147" i="22"/>
  <c r="I148" i="22"/>
  <c r="L148" i="22" s="1"/>
  <c r="J148" i="22"/>
  <c r="M148" i="22" s="1"/>
  <c r="K148" i="22"/>
  <c r="I149" i="22"/>
  <c r="L149" i="22" s="1"/>
  <c r="J149" i="22"/>
  <c r="M149" i="22" s="1"/>
  <c r="K149" i="22"/>
  <c r="I150" i="22"/>
  <c r="L150" i="22" s="1"/>
  <c r="J150" i="22"/>
  <c r="M150" i="22" s="1"/>
  <c r="K150" i="22"/>
  <c r="I151" i="22"/>
  <c r="L151" i="22" s="1"/>
  <c r="J151" i="22"/>
  <c r="M151" i="22" s="1"/>
  <c r="K151" i="22"/>
  <c r="I152" i="22"/>
  <c r="L152" i="22" s="1"/>
  <c r="J152" i="22"/>
  <c r="M152" i="22" s="1"/>
  <c r="K152" i="22"/>
  <c r="I7" i="22"/>
  <c r="L7" i="22" s="1"/>
  <c r="J7" i="22"/>
  <c r="M7" i="22" s="1"/>
  <c r="K7" i="22"/>
  <c r="I8" i="22"/>
  <c r="L8" i="22" s="1"/>
  <c r="J8" i="22"/>
  <c r="M8" i="22" s="1"/>
  <c r="K8" i="22"/>
  <c r="I9" i="22"/>
  <c r="L9" i="22" s="1"/>
  <c r="J9" i="22"/>
  <c r="M9" i="22" s="1"/>
  <c r="K9" i="22"/>
  <c r="I10" i="22"/>
  <c r="L10" i="22" s="1"/>
  <c r="J10" i="22"/>
  <c r="M10" i="22" s="1"/>
  <c r="K10" i="22"/>
  <c r="I11" i="22"/>
  <c r="L11" i="22" s="1"/>
  <c r="J11" i="22"/>
  <c r="M11" i="22" s="1"/>
  <c r="K11" i="22"/>
  <c r="I12" i="22"/>
  <c r="L12" i="22" s="1"/>
  <c r="J12" i="22"/>
  <c r="M12" i="22" s="1"/>
  <c r="K12" i="22"/>
  <c r="I13" i="22"/>
  <c r="L13" i="22" s="1"/>
  <c r="J13" i="22"/>
  <c r="M13" i="22" s="1"/>
  <c r="K13" i="22"/>
  <c r="I14" i="22"/>
  <c r="L14" i="22" s="1"/>
  <c r="J14" i="22"/>
  <c r="M14" i="22" s="1"/>
  <c r="K14" i="22"/>
  <c r="I15" i="22"/>
  <c r="L15" i="22" s="1"/>
  <c r="J15" i="22"/>
  <c r="M15" i="22" s="1"/>
  <c r="K15" i="22"/>
  <c r="I16" i="22"/>
  <c r="L16" i="22" s="1"/>
  <c r="J16" i="22"/>
  <c r="M16" i="22" s="1"/>
  <c r="K16" i="22"/>
  <c r="I17" i="22"/>
  <c r="L17" i="22" s="1"/>
  <c r="J17" i="22"/>
  <c r="M17" i="22" s="1"/>
  <c r="K17" i="22"/>
  <c r="I18" i="22"/>
  <c r="L18" i="22" s="1"/>
  <c r="J18" i="22"/>
  <c r="M18" i="22" s="1"/>
  <c r="K18" i="22"/>
  <c r="I19" i="22"/>
  <c r="L19" i="22" s="1"/>
  <c r="J19" i="22"/>
  <c r="M19" i="22" s="1"/>
  <c r="K19" i="22"/>
  <c r="I20" i="22"/>
  <c r="L20" i="22" s="1"/>
  <c r="J20" i="22"/>
  <c r="M20" i="22" s="1"/>
  <c r="K20" i="22"/>
  <c r="I21" i="22"/>
  <c r="L21" i="22" s="1"/>
  <c r="J21" i="22"/>
  <c r="M21" i="22" s="1"/>
  <c r="K21" i="22"/>
  <c r="I22" i="22"/>
  <c r="L22" i="22" s="1"/>
  <c r="J22" i="22"/>
  <c r="M22" i="22" s="1"/>
  <c r="K22" i="22"/>
  <c r="I23" i="22"/>
  <c r="L23" i="22" s="1"/>
  <c r="J23" i="22"/>
  <c r="M23" i="22" s="1"/>
  <c r="K23" i="22"/>
  <c r="I24" i="22"/>
  <c r="L24" i="22" s="1"/>
  <c r="J24" i="22"/>
  <c r="M24" i="22" s="1"/>
  <c r="K24" i="22"/>
  <c r="I25" i="22"/>
  <c r="L25" i="22" s="1"/>
  <c r="J25" i="22"/>
  <c r="M25" i="22" s="1"/>
  <c r="K25" i="22"/>
  <c r="I26" i="22"/>
  <c r="L26" i="22" s="1"/>
  <c r="J26" i="22"/>
  <c r="M26" i="22" s="1"/>
  <c r="K26" i="22"/>
  <c r="I27" i="22"/>
  <c r="L27" i="22" s="1"/>
  <c r="J27" i="22"/>
  <c r="M27" i="22" s="1"/>
  <c r="K27" i="22"/>
  <c r="I28" i="22"/>
  <c r="L28" i="22" s="1"/>
  <c r="J28" i="22"/>
  <c r="M28" i="22" s="1"/>
  <c r="K28" i="22"/>
  <c r="I29" i="22"/>
  <c r="L29" i="22" s="1"/>
  <c r="J29" i="22"/>
  <c r="M29" i="22" s="1"/>
  <c r="K29" i="22"/>
  <c r="I30" i="22"/>
  <c r="L30" i="22" s="1"/>
  <c r="J30" i="22"/>
  <c r="M30" i="22" s="1"/>
  <c r="K30" i="22"/>
  <c r="I31" i="22"/>
  <c r="L31" i="22" s="1"/>
  <c r="J31" i="22"/>
  <c r="M31" i="22" s="1"/>
  <c r="K31" i="22"/>
  <c r="I32" i="22"/>
  <c r="L32" i="22" s="1"/>
  <c r="J32" i="22"/>
  <c r="M32" i="22" s="1"/>
  <c r="K32" i="22"/>
  <c r="I33" i="22"/>
  <c r="L33" i="22" s="1"/>
  <c r="J33" i="22"/>
  <c r="M33" i="22" s="1"/>
  <c r="K33" i="22"/>
  <c r="I34" i="22"/>
  <c r="L34" i="22" s="1"/>
  <c r="J34" i="22"/>
  <c r="M34" i="22" s="1"/>
  <c r="K34" i="22"/>
  <c r="I35" i="22"/>
  <c r="L35" i="22" s="1"/>
  <c r="J35" i="22"/>
  <c r="M35" i="22" s="1"/>
  <c r="K35" i="22"/>
  <c r="I36" i="22"/>
  <c r="L36" i="22" s="1"/>
  <c r="J36" i="22"/>
  <c r="M36" i="22" s="1"/>
  <c r="K36" i="22"/>
  <c r="I37" i="22"/>
  <c r="L37" i="22" s="1"/>
  <c r="J37" i="22"/>
  <c r="M37" i="22" s="1"/>
  <c r="K37" i="22"/>
  <c r="I38" i="22"/>
  <c r="L38" i="22" s="1"/>
  <c r="J38" i="22"/>
  <c r="M38" i="22" s="1"/>
  <c r="K38" i="22"/>
  <c r="I39" i="22"/>
  <c r="L39" i="22" s="1"/>
  <c r="J39" i="22"/>
  <c r="M39" i="22" s="1"/>
  <c r="K39" i="22"/>
  <c r="I40" i="22"/>
  <c r="L40" i="22" s="1"/>
  <c r="J40" i="22"/>
  <c r="M40" i="22" s="1"/>
  <c r="K40" i="22"/>
  <c r="I41" i="22"/>
  <c r="L41" i="22" s="1"/>
  <c r="J41" i="22"/>
  <c r="M41" i="22" s="1"/>
  <c r="K41" i="22"/>
  <c r="I42" i="22"/>
  <c r="L42" i="22" s="1"/>
  <c r="J42" i="22"/>
  <c r="M42" i="22" s="1"/>
  <c r="K42" i="22"/>
  <c r="I43" i="22"/>
  <c r="L43" i="22" s="1"/>
  <c r="J43" i="22"/>
  <c r="M43" i="22" s="1"/>
  <c r="K43" i="22"/>
  <c r="I44" i="22"/>
  <c r="L44" i="22" s="1"/>
  <c r="J44" i="22"/>
  <c r="M44" i="22" s="1"/>
  <c r="K44" i="22"/>
  <c r="I45" i="22"/>
  <c r="L45" i="22" s="1"/>
  <c r="J45" i="22"/>
  <c r="M45" i="22" s="1"/>
  <c r="K45" i="22"/>
  <c r="I46" i="22"/>
  <c r="L46" i="22" s="1"/>
  <c r="J46" i="22"/>
  <c r="M46" i="22" s="1"/>
  <c r="K46" i="22"/>
  <c r="I47" i="22"/>
  <c r="L47" i="22" s="1"/>
  <c r="J47" i="22"/>
  <c r="M47" i="22" s="1"/>
  <c r="K47" i="22"/>
  <c r="I48" i="22"/>
  <c r="L48" i="22" s="1"/>
  <c r="J48" i="22"/>
  <c r="M48" i="22" s="1"/>
  <c r="K48" i="22"/>
  <c r="I49" i="22"/>
  <c r="L49" i="22" s="1"/>
  <c r="J49" i="22"/>
  <c r="M49" i="22" s="1"/>
  <c r="K49" i="22"/>
  <c r="I50" i="22"/>
  <c r="L50" i="22" s="1"/>
  <c r="J50" i="22"/>
  <c r="M50" i="22" s="1"/>
  <c r="K50" i="22"/>
  <c r="I51" i="22"/>
  <c r="L51" i="22" s="1"/>
  <c r="J51" i="22"/>
  <c r="M51" i="22" s="1"/>
  <c r="K51" i="22"/>
  <c r="I52" i="22"/>
  <c r="L52" i="22" s="1"/>
  <c r="J52" i="22"/>
  <c r="M52" i="22" s="1"/>
  <c r="K52" i="22"/>
  <c r="I53" i="22"/>
  <c r="L53" i="22" s="1"/>
  <c r="J53" i="22"/>
  <c r="M53" i="22" s="1"/>
  <c r="K53" i="22"/>
  <c r="I54" i="22"/>
  <c r="L54" i="22" s="1"/>
  <c r="J54" i="22"/>
  <c r="M54" i="22" s="1"/>
  <c r="K54" i="22"/>
  <c r="I55" i="22"/>
  <c r="L55" i="22" s="1"/>
  <c r="J55" i="22"/>
  <c r="M55" i="22" s="1"/>
  <c r="K55" i="22"/>
  <c r="I56" i="22"/>
  <c r="L56" i="22" s="1"/>
  <c r="J56" i="22"/>
  <c r="M56" i="22" s="1"/>
  <c r="K56" i="22"/>
  <c r="I57" i="22"/>
  <c r="L57" i="22" s="1"/>
  <c r="J57" i="22"/>
  <c r="M57" i="22" s="1"/>
  <c r="K57" i="22"/>
  <c r="I58" i="22"/>
  <c r="L58" i="22" s="1"/>
  <c r="J58" i="22"/>
  <c r="M58" i="22" s="1"/>
  <c r="K58" i="22"/>
  <c r="I59" i="22"/>
  <c r="L59" i="22" s="1"/>
  <c r="J59" i="22"/>
  <c r="M59" i="22" s="1"/>
  <c r="K59" i="22"/>
  <c r="I60" i="22"/>
  <c r="L60" i="22" s="1"/>
  <c r="J60" i="22"/>
  <c r="M60" i="22" s="1"/>
  <c r="K60" i="22"/>
  <c r="I61" i="22"/>
  <c r="L61" i="22" s="1"/>
  <c r="J61" i="22"/>
  <c r="M61" i="22" s="1"/>
  <c r="K61" i="22"/>
  <c r="I62" i="22"/>
  <c r="L62" i="22" s="1"/>
  <c r="J62" i="22"/>
  <c r="M62" i="22" s="1"/>
  <c r="K62" i="22"/>
  <c r="I63" i="22"/>
  <c r="L63" i="22" s="1"/>
  <c r="J63" i="22"/>
  <c r="M63" i="22" s="1"/>
  <c r="K63" i="22"/>
  <c r="I64" i="22"/>
  <c r="L64" i="22" s="1"/>
  <c r="J64" i="22"/>
  <c r="M64" i="22" s="1"/>
  <c r="K64" i="22"/>
  <c r="I65" i="22"/>
  <c r="L65" i="22" s="1"/>
  <c r="J65" i="22"/>
  <c r="M65" i="22" s="1"/>
  <c r="K65" i="22"/>
  <c r="I66" i="22"/>
  <c r="L66" i="22" s="1"/>
  <c r="J66" i="22"/>
  <c r="M66" i="22" s="1"/>
  <c r="K66" i="22"/>
  <c r="I67" i="22"/>
  <c r="L67" i="22" s="1"/>
  <c r="J67" i="22"/>
  <c r="M67" i="22" s="1"/>
  <c r="K67" i="22"/>
  <c r="I68" i="22"/>
  <c r="L68" i="22" s="1"/>
  <c r="J68" i="22"/>
  <c r="M68" i="22" s="1"/>
  <c r="K68" i="22"/>
  <c r="I69" i="22"/>
  <c r="L69" i="22" s="1"/>
  <c r="J69" i="22"/>
  <c r="M69" i="22" s="1"/>
  <c r="K69" i="22"/>
  <c r="I70" i="22"/>
  <c r="L70" i="22" s="1"/>
  <c r="J70" i="22"/>
  <c r="M70" i="22" s="1"/>
  <c r="K70" i="22"/>
  <c r="I71" i="22"/>
  <c r="L71" i="22" s="1"/>
  <c r="J71" i="22"/>
  <c r="M71" i="22" s="1"/>
  <c r="K71" i="22"/>
  <c r="I72" i="22"/>
  <c r="L72" i="22" s="1"/>
  <c r="J72" i="22"/>
  <c r="M72" i="22" s="1"/>
  <c r="K72" i="22"/>
  <c r="I73" i="22"/>
  <c r="L73" i="22" s="1"/>
  <c r="J73" i="22"/>
  <c r="M73" i="22" s="1"/>
  <c r="K73" i="22"/>
  <c r="I74" i="22"/>
  <c r="L74" i="22" s="1"/>
  <c r="J74" i="22"/>
  <c r="M74" i="22" s="1"/>
  <c r="K74" i="22"/>
  <c r="I75" i="22"/>
  <c r="L75" i="22" s="1"/>
  <c r="J75" i="22"/>
  <c r="M75" i="22" s="1"/>
  <c r="K75" i="22"/>
  <c r="I76" i="22"/>
  <c r="L76" i="22" s="1"/>
  <c r="J76" i="22"/>
  <c r="M76" i="22" s="1"/>
  <c r="K76" i="22"/>
  <c r="I77" i="22"/>
  <c r="L77" i="22" s="1"/>
  <c r="J77" i="22"/>
  <c r="M77" i="22" s="1"/>
  <c r="K77" i="22"/>
  <c r="I78" i="22"/>
  <c r="L78" i="22" s="1"/>
  <c r="J78" i="22"/>
  <c r="M78" i="22" s="1"/>
  <c r="K78" i="22"/>
  <c r="I79" i="22"/>
  <c r="L79" i="22" s="1"/>
  <c r="J79" i="22"/>
  <c r="M79" i="22" s="1"/>
  <c r="K79" i="22"/>
  <c r="I80" i="22"/>
  <c r="L80" i="22" s="1"/>
  <c r="J80" i="22"/>
  <c r="M80" i="22" s="1"/>
  <c r="K80" i="22"/>
  <c r="I81" i="22"/>
  <c r="L81" i="22" s="1"/>
  <c r="J81" i="22"/>
  <c r="M81" i="22" s="1"/>
  <c r="K81" i="22"/>
  <c r="I82" i="22"/>
  <c r="L82" i="22" s="1"/>
  <c r="J82" i="22"/>
  <c r="M82" i="22" s="1"/>
  <c r="K82" i="22"/>
  <c r="I83" i="22"/>
  <c r="L83" i="22" s="1"/>
  <c r="J83" i="22"/>
  <c r="M83" i="22" s="1"/>
  <c r="K83" i="22"/>
  <c r="I84" i="22"/>
  <c r="L84" i="22" s="1"/>
  <c r="J84" i="22"/>
  <c r="M84" i="22" s="1"/>
  <c r="K84" i="22"/>
  <c r="I85" i="22"/>
  <c r="L85" i="22" s="1"/>
  <c r="J85" i="22"/>
  <c r="M85" i="22" s="1"/>
  <c r="K85" i="22"/>
  <c r="I86" i="22"/>
  <c r="L86" i="22" s="1"/>
  <c r="J86" i="22"/>
  <c r="M86" i="22" s="1"/>
  <c r="K86" i="22"/>
  <c r="I87" i="22"/>
  <c r="L87" i="22" s="1"/>
  <c r="J87" i="22"/>
  <c r="M87" i="22" s="1"/>
  <c r="K87" i="22"/>
  <c r="I88" i="22"/>
  <c r="L88" i="22" s="1"/>
  <c r="J88" i="22"/>
  <c r="M88" i="22" s="1"/>
  <c r="K88" i="22"/>
  <c r="I89" i="22"/>
  <c r="L89" i="22" s="1"/>
  <c r="J89" i="22"/>
  <c r="M89" i="22" s="1"/>
  <c r="K89" i="22"/>
  <c r="I90" i="22"/>
  <c r="L90" i="22" s="1"/>
  <c r="J90" i="22"/>
  <c r="M90" i="22" s="1"/>
  <c r="K90" i="22"/>
  <c r="I91" i="22"/>
  <c r="L91" i="22" s="1"/>
  <c r="J91" i="22"/>
  <c r="M91" i="22" s="1"/>
  <c r="K91" i="22"/>
  <c r="I92" i="22"/>
  <c r="L92" i="22" s="1"/>
  <c r="J92" i="22"/>
  <c r="M92" i="22" s="1"/>
  <c r="K92" i="22"/>
  <c r="I93" i="22"/>
  <c r="L93" i="22" s="1"/>
  <c r="J93" i="22"/>
  <c r="M93" i="22" s="1"/>
  <c r="K93" i="22"/>
  <c r="I94" i="22"/>
  <c r="L94" i="22" s="1"/>
  <c r="J94" i="22"/>
  <c r="M94" i="22" s="1"/>
  <c r="K94" i="22"/>
  <c r="I95" i="22"/>
  <c r="L95" i="22" s="1"/>
  <c r="J95" i="22"/>
  <c r="M95" i="22" s="1"/>
  <c r="K95" i="22"/>
  <c r="I96" i="22"/>
  <c r="L96" i="22" s="1"/>
  <c r="J96" i="22"/>
  <c r="M96" i="22" s="1"/>
  <c r="K96" i="22"/>
  <c r="I97" i="22"/>
  <c r="L97" i="22" s="1"/>
  <c r="J97" i="22"/>
  <c r="M97" i="22" s="1"/>
  <c r="K97" i="22"/>
  <c r="I98" i="22"/>
  <c r="L98" i="22" s="1"/>
  <c r="J98" i="22"/>
  <c r="M98" i="22" s="1"/>
  <c r="K98" i="22"/>
  <c r="I99" i="22"/>
  <c r="L99" i="22" s="1"/>
  <c r="J99" i="22"/>
  <c r="M99" i="22" s="1"/>
  <c r="K99" i="22"/>
  <c r="I100" i="22"/>
  <c r="L100" i="22" s="1"/>
  <c r="J100" i="22"/>
  <c r="M100" i="22" s="1"/>
  <c r="K100" i="22"/>
  <c r="I101" i="22"/>
  <c r="L101" i="22" s="1"/>
  <c r="J101" i="22"/>
  <c r="M101" i="22" s="1"/>
  <c r="K101" i="22"/>
  <c r="I102" i="22"/>
  <c r="L102" i="22" s="1"/>
  <c r="J102" i="22"/>
  <c r="M102" i="22" s="1"/>
  <c r="K102" i="22"/>
  <c r="I103" i="22"/>
  <c r="L103" i="22" s="1"/>
  <c r="J103" i="22"/>
  <c r="M103" i="22" s="1"/>
  <c r="K103" i="22"/>
  <c r="K6" i="22"/>
  <c r="J6" i="22"/>
  <c r="M6" i="22" s="1"/>
  <c r="I6" i="22"/>
  <c r="L6" i="22" s="1"/>
  <c r="N42" i="16"/>
  <c r="O42" i="16"/>
  <c r="N43" i="16"/>
  <c r="O43" i="16"/>
  <c r="N44" i="16"/>
  <c r="O44" i="16" s="1"/>
  <c r="N45" i="16"/>
  <c r="O45" i="16" s="1"/>
  <c r="N46" i="16"/>
  <c r="O46" i="16"/>
  <c r="N47" i="16"/>
  <c r="O47" i="16"/>
  <c r="N48" i="16"/>
  <c r="O48" i="16"/>
  <c r="N49" i="16"/>
  <c r="O49" i="16" s="1"/>
  <c r="N50" i="16"/>
  <c r="O50" i="16" s="1"/>
  <c r="N51" i="16"/>
  <c r="O51" i="16"/>
  <c r="N52" i="16"/>
  <c r="O52" i="16" s="1"/>
  <c r="N53" i="16"/>
  <c r="O53" i="16" s="1"/>
  <c r="N54" i="16"/>
  <c r="O54" i="16"/>
  <c r="N55" i="16"/>
  <c r="O55" i="16"/>
  <c r="N56" i="16"/>
  <c r="O56" i="16" s="1"/>
  <c r="N57" i="16"/>
  <c r="O57" i="16" s="1"/>
  <c r="N58" i="16"/>
  <c r="O58" i="16"/>
  <c r="N59" i="16"/>
  <c r="O59" i="16" s="1"/>
  <c r="N60" i="16"/>
  <c r="O60" i="16" s="1"/>
  <c r="N61" i="16"/>
  <c r="O61" i="16" s="1"/>
  <c r="N62" i="16"/>
  <c r="O62" i="16"/>
  <c r="N63" i="16"/>
  <c r="O63" i="16" s="1"/>
  <c r="N64" i="16"/>
  <c r="O64" i="16"/>
  <c r="N65" i="16"/>
  <c r="O65" i="16"/>
  <c r="N66" i="16"/>
  <c r="O66" i="16"/>
  <c r="N67" i="16"/>
  <c r="O67" i="16" s="1"/>
  <c r="N68" i="16"/>
  <c r="O68" i="16"/>
  <c r="N69" i="16"/>
  <c r="O69" i="16" s="1"/>
  <c r="N70" i="16"/>
  <c r="O70" i="16"/>
  <c r="N71" i="16"/>
  <c r="O71" i="16" s="1"/>
  <c r="N72" i="16"/>
  <c r="O72" i="16"/>
  <c r="N73" i="16"/>
  <c r="O73" i="16"/>
  <c r="N74" i="16"/>
  <c r="O74" i="16"/>
  <c r="N75" i="16"/>
  <c r="O75" i="16" s="1"/>
  <c r="N76" i="16"/>
  <c r="O76" i="16"/>
  <c r="N77" i="16"/>
  <c r="O77" i="16" s="1"/>
  <c r="N78" i="16"/>
  <c r="O78" i="16"/>
  <c r="N79" i="16"/>
  <c r="O79" i="16"/>
  <c r="N80" i="16"/>
  <c r="O80" i="16" s="1"/>
  <c r="N81" i="16"/>
  <c r="O81" i="16"/>
  <c r="N82" i="16"/>
  <c r="O82" i="16"/>
  <c r="N83" i="16"/>
  <c r="O83" i="16" s="1"/>
  <c r="N84" i="16"/>
  <c r="O84" i="16"/>
  <c r="N41" i="16"/>
  <c r="O41" i="16" s="1"/>
  <c r="N7" i="16"/>
  <c r="O7" i="16" s="1"/>
  <c r="N8" i="16"/>
  <c r="O8" i="16" s="1"/>
  <c r="N9" i="16"/>
  <c r="O9" i="16" s="1"/>
  <c r="N10" i="16"/>
  <c r="O10" i="16" s="1"/>
  <c r="N11" i="16"/>
  <c r="O11" i="16" s="1"/>
  <c r="N12" i="16"/>
  <c r="O12" i="16" s="1"/>
  <c r="N13" i="16"/>
  <c r="O13" i="16" s="1"/>
  <c r="N14" i="16"/>
  <c r="O14" i="16" s="1"/>
  <c r="N15" i="16"/>
  <c r="O15" i="16" s="1"/>
  <c r="N16" i="16"/>
  <c r="O16" i="16" s="1"/>
  <c r="N17" i="16"/>
  <c r="O17" i="16" s="1"/>
  <c r="N18" i="16"/>
  <c r="O18" i="16" s="1"/>
  <c r="N19" i="16"/>
  <c r="O19" i="16" s="1"/>
  <c r="N20" i="16"/>
  <c r="O20" i="16" s="1"/>
  <c r="N21" i="16"/>
  <c r="O21" i="16" s="1"/>
  <c r="N22" i="16"/>
  <c r="O22" i="16" s="1"/>
  <c r="N23" i="16"/>
  <c r="O23" i="16" s="1"/>
  <c r="N24" i="16"/>
  <c r="O24" i="16" s="1"/>
  <c r="N25" i="16"/>
  <c r="O25" i="16" s="1"/>
  <c r="N26" i="16"/>
  <c r="O26" i="16" s="1"/>
  <c r="N27" i="16"/>
  <c r="O27" i="16" s="1"/>
  <c r="N28" i="16"/>
  <c r="O28" i="16" s="1"/>
  <c r="N29" i="16"/>
  <c r="O29" i="16" s="1"/>
  <c r="N30" i="16"/>
  <c r="O30" i="16" s="1"/>
  <c r="N31" i="16"/>
  <c r="O31" i="16" s="1"/>
  <c r="N32" i="16"/>
  <c r="O32" i="16" s="1"/>
  <c r="N33" i="16"/>
  <c r="O33" i="16" s="1"/>
  <c r="N34" i="16"/>
  <c r="O34" i="16" s="1"/>
  <c r="N35" i="16"/>
  <c r="O35" i="16" s="1"/>
  <c r="N36" i="16"/>
  <c r="O36" i="16" s="1"/>
  <c r="N37" i="16"/>
  <c r="O37" i="16" s="1"/>
  <c r="N38" i="16"/>
  <c r="O38" i="16" s="1"/>
  <c r="K270" i="10" l="1"/>
  <c r="J270" i="10"/>
  <c r="M270" i="10" s="1"/>
  <c r="I270" i="10"/>
  <c r="L270" i="10" s="1"/>
  <c r="K269" i="10"/>
  <c r="J269" i="10"/>
  <c r="M269" i="10" s="1"/>
  <c r="I269" i="10"/>
  <c r="L269" i="10" s="1"/>
  <c r="K268" i="10"/>
  <c r="J268" i="10"/>
  <c r="M268" i="10" s="1"/>
  <c r="I268" i="10"/>
  <c r="L268" i="10" s="1"/>
  <c r="K267" i="10"/>
  <c r="J267" i="10"/>
  <c r="M267" i="10" s="1"/>
  <c r="I267" i="10"/>
  <c r="L267" i="10" s="1"/>
  <c r="K266" i="10"/>
  <c r="J266" i="10"/>
  <c r="M266" i="10" s="1"/>
  <c r="I266" i="10"/>
  <c r="L266" i="10" s="1"/>
  <c r="K264" i="10"/>
  <c r="J264" i="10"/>
  <c r="M264" i="10" s="1"/>
  <c r="I264" i="10"/>
  <c r="L264" i="10" s="1"/>
  <c r="K263" i="10"/>
  <c r="J263" i="10"/>
  <c r="M263" i="10" s="1"/>
  <c r="I263" i="10"/>
  <c r="L263" i="10" s="1"/>
  <c r="K262" i="10"/>
  <c r="J262" i="10"/>
  <c r="M262" i="10" s="1"/>
  <c r="I262" i="10"/>
  <c r="L262" i="10" s="1"/>
  <c r="K261" i="10"/>
  <c r="J261" i="10"/>
  <c r="M261" i="10" s="1"/>
  <c r="I261" i="10"/>
  <c r="L261" i="10" s="1"/>
  <c r="K260" i="10"/>
  <c r="J260" i="10"/>
  <c r="M260" i="10" s="1"/>
  <c r="I260" i="10"/>
  <c r="L260" i="10" s="1"/>
  <c r="K258" i="10"/>
  <c r="J258" i="10"/>
  <c r="M258" i="10" s="1"/>
  <c r="I258" i="10"/>
  <c r="L258" i="10" s="1"/>
  <c r="K257" i="10"/>
  <c r="J257" i="10"/>
  <c r="M257" i="10" s="1"/>
  <c r="I257" i="10"/>
  <c r="L257" i="10" s="1"/>
  <c r="K256" i="10"/>
  <c r="J256" i="10"/>
  <c r="M256" i="10" s="1"/>
  <c r="I256" i="10"/>
  <c r="L256" i="10" s="1"/>
  <c r="K255" i="10"/>
  <c r="J255" i="10"/>
  <c r="M255" i="10" s="1"/>
  <c r="I255" i="10"/>
  <c r="L255" i="10" s="1"/>
  <c r="K254" i="10"/>
  <c r="J254" i="10"/>
  <c r="M254" i="10" s="1"/>
  <c r="I254" i="10"/>
  <c r="L254" i="10" s="1"/>
  <c r="K252" i="10"/>
  <c r="J252" i="10"/>
  <c r="M252" i="10" s="1"/>
  <c r="I252" i="10"/>
  <c r="L252" i="10" s="1"/>
  <c r="K251" i="10"/>
  <c r="J251" i="10"/>
  <c r="M251" i="10" s="1"/>
  <c r="I251" i="10"/>
  <c r="L251" i="10" s="1"/>
  <c r="K250" i="10"/>
  <c r="J250" i="10"/>
  <c r="M250" i="10" s="1"/>
  <c r="I250" i="10"/>
  <c r="L250" i="10" s="1"/>
  <c r="K249" i="10"/>
  <c r="J249" i="10"/>
  <c r="M249" i="10" s="1"/>
  <c r="I249" i="10"/>
  <c r="L249" i="10" s="1"/>
  <c r="K248" i="10"/>
  <c r="J248" i="10"/>
  <c r="M248" i="10" s="1"/>
  <c r="I248" i="10"/>
  <c r="L248" i="10" s="1"/>
  <c r="K246" i="10"/>
  <c r="J246" i="10"/>
  <c r="M246" i="10" s="1"/>
  <c r="I246" i="10"/>
  <c r="L246" i="10" s="1"/>
  <c r="K245" i="10"/>
  <c r="J245" i="10"/>
  <c r="M245" i="10" s="1"/>
  <c r="I245" i="10"/>
  <c r="L245" i="10" s="1"/>
  <c r="K244" i="10"/>
  <c r="J244" i="10"/>
  <c r="M244" i="10" s="1"/>
  <c r="I244" i="10"/>
  <c r="L244" i="10" s="1"/>
  <c r="K243" i="10"/>
  <c r="J243" i="10"/>
  <c r="M243" i="10" s="1"/>
  <c r="I243" i="10"/>
  <c r="L243" i="10" s="1"/>
  <c r="K242" i="10"/>
  <c r="J242" i="10"/>
  <c r="M242" i="10" s="1"/>
  <c r="I242" i="10"/>
  <c r="L242" i="10" s="1"/>
  <c r="K240" i="10"/>
  <c r="J240" i="10"/>
  <c r="M240" i="10" s="1"/>
  <c r="I240" i="10"/>
  <c r="L240" i="10" s="1"/>
  <c r="K239" i="10"/>
  <c r="J239" i="10"/>
  <c r="M239" i="10" s="1"/>
  <c r="I239" i="10"/>
  <c r="L239" i="10" s="1"/>
  <c r="K238" i="10"/>
  <c r="J238" i="10"/>
  <c r="M238" i="10" s="1"/>
  <c r="I238" i="10"/>
  <c r="L238" i="10" s="1"/>
  <c r="K237" i="10"/>
  <c r="J237" i="10"/>
  <c r="M237" i="10" s="1"/>
  <c r="I237" i="10"/>
  <c r="L237" i="10" s="1"/>
  <c r="K236" i="10"/>
  <c r="J236" i="10"/>
  <c r="M236" i="10" s="1"/>
  <c r="I236" i="10"/>
  <c r="L236" i="10" s="1"/>
  <c r="K234" i="10"/>
  <c r="J234" i="10"/>
  <c r="M234" i="10" s="1"/>
  <c r="I234" i="10"/>
  <c r="L234" i="10" s="1"/>
  <c r="K233" i="10"/>
  <c r="J233" i="10"/>
  <c r="M233" i="10" s="1"/>
  <c r="I233" i="10"/>
  <c r="L233" i="10" s="1"/>
  <c r="K232" i="10"/>
  <c r="J232" i="10"/>
  <c r="M232" i="10" s="1"/>
  <c r="I232" i="10"/>
  <c r="L232" i="10" s="1"/>
  <c r="K231" i="10"/>
  <c r="J231" i="10"/>
  <c r="M231" i="10" s="1"/>
  <c r="I231" i="10"/>
  <c r="L231" i="10" s="1"/>
  <c r="K230" i="10"/>
  <c r="J230" i="10"/>
  <c r="M230" i="10" s="1"/>
  <c r="I230" i="10"/>
  <c r="L230" i="10" s="1"/>
  <c r="K228" i="10"/>
  <c r="J228" i="10"/>
  <c r="M228" i="10" s="1"/>
  <c r="I228" i="10"/>
  <c r="L228" i="10" s="1"/>
  <c r="K227" i="10"/>
  <c r="J227" i="10"/>
  <c r="M227" i="10" s="1"/>
  <c r="I227" i="10"/>
  <c r="L227" i="10" s="1"/>
  <c r="K226" i="10"/>
  <c r="J226" i="10"/>
  <c r="M226" i="10" s="1"/>
  <c r="I226" i="10"/>
  <c r="L226" i="10" s="1"/>
  <c r="K225" i="10"/>
  <c r="J225" i="10"/>
  <c r="M225" i="10" s="1"/>
  <c r="I225" i="10"/>
  <c r="L225" i="10" s="1"/>
  <c r="K224" i="10"/>
  <c r="J224" i="10"/>
  <c r="M224" i="10" s="1"/>
  <c r="I224" i="10"/>
  <c r="L224" i="10" s="1"/>
  <c r="K222" i="10"/>
  <c r="J222" i="10"/>
  <c r="M222" i="10" s="1"/>
  <c r="I222" i="10"/>
  <c r="L222" i="10" s="1"/>
  <c r="K221" i="10"/>
  <c r="J221" i="10"/>
  <c r="M221" i="10" s="1"/>
  <c r="I221" i="10"/>
  <c r="L221" i="10" s="1"/>
  <c r="K220" i="10"/>
  <c r="J220" i="10"/>
  <c r="M220" i="10" s="1"/>
  <c r="I220" i="10"/>
  <c r="L220" i="10" s="1"/>
  <c r="K219" i="10"/>
  <c r="J219" i="10"/>
  <c r="M219" i="10" s="1"/>
  <c r="I219" i="10"/>
  <c r="L219" i="10" s="1"/>
  <c r="K218" i="10"/>
  <c r="J218" i="10"/>
  <c r="M218" i="10" s="1"/>
  <c r="I218" i="10"/>
  <c r="L218" i="10" s="1"/>
  <c r="K216" i="10"/>
  <c r="J216" i="10"/>
  <c r="M216" i="10" s="1"/>
  <c r="I216" i="10"/>
  <c r="L216" i="10" s="1"/>
  <c r="K215" i="10"/>
  <c r="J215" i="10"/>
  <c r="M215" i="10" s="1"/>
  <c r="I215" i="10"/>
  <c r="L215" i="10" s="1"/>
  <c r="K214" i="10"/>
  <c r="J214" i="10"/>
  <c r="M214" i="10" s="1"/>
  <c r="I214" i="10"/>
  <c r="L214" i="10" s="1"/>
  <c r="K213" i="10"/>
  <c r="J213" i="10"/>
  <c r="M213" i="10" s="1"/>
  <c r="I213" i="10"/>
  <c r="L213" i="10" s="1"/>
  <c r="K212" i="10"/>
  <c r="J212" i="10"/>
  <c r="M212" i="10" s="1"/>
  <c r="I212" i="10"/>
  <c r="L212" i="10" s="1"/>
  <c r="K210" i="10"/>
  <c r="J210" i="10"/>
  <c r="M210" i="10" s="1"/>
  <c r="I210" i="10"/>
  <c r="L210" i="10" s="1"/>
  <c r="K209" i="10"/>
  <c r="J209" i="10"/>
  <c r="M209" i="10" s="1"/>
  <c r="I209" i="10"/>
  <c r="L209" i="10" s="1"/>
  <c r="K208" i="10"/>
  <c r="J208" i="10"/>
  <c r="M208" i="10" s="1"/>
  <c r="I208" i="10"/>
  <c r="L208" i="10" s="1"/>
  <c r="K207" i="10"/>
  <c r="J207" i="10"/>
  <c r="M207" i="10" s="1"/>
  <c r="I207" i="10"/>
  <c r="L207" i="10" s="1"/>
  <c r="K206" i="10"/>
  <c r="J206" i="10"/>
  <c r="M206" i="10" s="1"/>
  <c r="I206" i="10"/>
  <c r="L206" i="10" s="1"/>
  <c r="K204" i="10"/>
  <c r="J204" i="10"/>
  <c r="M204" i="10" s="1"/>
  <c r="I204" i="10"/>
  <c r="L204" i="10" s="1"/>
  <c r="K203" i="10"/>
  <c r="J203" i="10"/>
  <c r="M203" i="10" s="1"/>
  <c r="I203" i="10"/>
  <c r="L203" i="10" s="1"/>
  <c r="K202" i="10"/>
  <c r="J202" i="10"/>
  <c r="M202" i="10" s="1"/>
  <c r="I202" i="10"/>
  <c r="L202" i="10" s="1"/>
  <c r="K201" i="10"/>
  <c r="J201" i="10"/>
  <c r="M201" i="10" s="1"/>
  <c r="I201" i="10"/>
  <c r="L201" i="10" s="1"/>
  <c r="K200" i="10"/>
  <c r="J200" i="10"/>
  <c r="M200" i="10" s="1"/>
  <c r="I200" i="10"/>
  <c r="L200" i="10" s="1"/>
  <c r="K198" i="10"/>
  <c r="J198" i="10"/>
  <c r="M198" i="10" s="1"/>
  <c r="I198" i="10"/>
  <c r="L198" i="10" s="1"/>
  <c r="K197" i="10"/>
  <c r="J197" i="10"/>
  <c r="M197" i="10" s="1"/>
  <c r="I197" i="10"/>
  <c r="L197" i="10" s="1"/>
  <c r="K196" i="10"/>
  <c r="J196" i="10"/>
  <c r="M196" i="10" s="1"/>
  <c r="I196" i="10"/>
  <c r="L196" i="10" s="1"/>
  <c r="K195" i="10"/>
  <c r="J195" i="10"/>
  <c r="M195" i="10" s="1"/>
  <c r="I195" i="10"/>
  <c r="L195" i="10" s="1"/>
  <c r="K194" i="10"/>
  <c r="J194" i="10"/>
  <c r="M194" i="10" s="1"/>
  <c r="I194" i="10"/>
  <c r="L194" i="10" s="1"/>
  <c r="K192" i="10"/>
  <c r="J192" i="10"/>
  <c r="M192" i="10" s="1"/>
  <c r="I192" i="10"/>
  <c r="L192" i="10" s="1"/>
  <c r="K191" i="10"/>
  <c r="J191" i="10"/>
  <c r="M191" i="10" s="1"/>
  <c r="I191" i="10"/>
  <c r="L191" i="10" s="1"/>
  <c r="K190" i="10"/>
  <c r="J190" i="10"/>
  <c r="M190" i="10" s="1"/>
  <c r="I190" i="10"/>
  <c r="L190" i="10" s="1"/>
  <c r="K189" i="10"/>
  <c r="J189" i="10"/>
  <c r="M189" i="10" s="1"/>
  <c r="I189" i="10"/>
  <c r="L189" i="10" s="1"/>
  <c r="K188" i="10"/>
  <c r="J188" i="10"/>
  <c r="M188" i="10" s="1"/>
  <c r="I188" i="10"/>
  <c r="L188" i="10" s="1"/>
  <c r="K186" i="10"/>
  <c r="J186" i="10"/>
  <c r="M186" i="10" s="1"/>
  <c r="I186" i="10"/>
  <c r="L186" i="10" s="1"/>
  <c r="K185" i="10"/>
  <c r="J185" i="10"/>
  <c r="M185" i="10" s="1"/>
  <c r="I185" i="10"/>
  <c r="L185" i="10" s="1"/>
  <c r="K184" i="10"/>
  <c r="J184" i="10"/>
  <c r="M184" i="10" s="1"/>
  <c r="I184" i="10"/>
  <c r="L184" i="10" s="1"/>
  <c r="K183" i="10"/>
  <c r="J183" i="10"/>
  <c r="M183" i="10" s="1"/>
  <c r="I183" i="10"/>
  <c r="L183" i="10" s="1"/>
  <c r="K182" i="10"/>
  <c r="J182" i="10"/>
  <c r="M182" i="10" s="1"/>
  <c r="I182" i="10"/>
  <c r="L182" i="10" s="1"/>
  <c r="K180" i="10"/>
  <c r="J180" i="10"/>
  <c r="M180" i="10" s="1"/>
  <c r="I180" i="10"/>
  <c r="L180" i="10" s="1"/>
  <c r="K179" i="10"/>
  <c r="J179" i="10"/>
  <c r="M179" i="10" s="1"/>
  <c r="I179" i="10"/>
  <c r="L179" i="10" s="1"/>
  <c r="K178" i="10"/>
  <c r="J178" i="10"/>
  <c r="M178" i="10" s="1"/>
  <c r="I178" i="10"/>
  <c r="L178" i="10" s="1"/>
  <c r="K177" i="10"/>
  <c r="J177" i="10"/>
  <c r="M177" i="10" s="1"/>
  <c r="I177" i="10"/>
  <c r="L177" i="10" s="1"/>
  <c r="K176" i="10"/>
  <c r="J176" i="10"/>
  <c r="M176" i="10" s="1"/>
  <c r="I176" i="10"/>
  <c r="L176" i="10" s="1"/>
  <c r="K168" i="10"/>
  <c r="J168" i="10"/>
  <c r="M168" i="10" s="1"/>
  <c r="I168" i="10"/>
  <c r="L168" i="10" s="1"/>
  <c r="K167" i="10"/>
  <c r="J167" i="10"/>
  <c r="M167" i="10" s="1"/>
  <c r="I167" i="10"/>
  <c r="L167" i="10" s="1"/>
  <c r="K166" i="10"/>
  <c r="J166" i="10"/>
  <c r="M166" i="10" s="1"/>
  <c r="I166" i="10"/>
  <c r="L166" i="10" s="1"/>
  <c r="K165" i="10"/>
  <c r="J165" i="10"/>
  <c r="M165" i="10" s="1"/>
  <c r="I165" i="10"/>
  <c r="L165" i="10" s="1"/>
  <c r="K164" i="10"/>
  <c r="J164" i="10"/>
  <c r="M164" i="10" s="1"/>
  <c r="I164" i="10"/>
  <c r="L164" i="10" s="1"/>
  <c r="K162" i="10"/>
  <c r="J162" i="10"/>
  <c r="M162" i="10" s="1"/>
  <c r="I162" i="10"/>
  <c r="L162" i="10" s="1"/>
  <c r="K161" i="10"/>
  <c r="J161" i="10"/>
  <c r="M161" i="10" s="1"/>
  <c r="I161" i="10"/>
  <c r="L161" i="10" s="1"/>
  <c r="K160" i="10"/>
  <c r="J160" i="10"/>
  <c r="M160" i="10" s="1"/>
  <c r="I160" i="10"/>
  <c r="L160" i="10" s="1"/>
  <c r="K159" i="10"/>
  <c r="J159" i="10"/>
  <c r="M159" i="10" s="1"/>
  <c r="I159" i="10"/>
  <c r="L159" i="10" s="1"/>
  <c r="K158" i="10"/>
  <c r="J158" i="10"/>
  <c r="M158" i="10" s="1"/>
  <c r="I158" i="10"/>
  <c r="L158" i="10" s="1"/>
  <c r="K156" i="10"/>
  <c r="J156" i="10"/>
  <c r="M156" i="10" s="1"/>
  <c r="I156" i="10"/>
  <c r="L156" i="10" s="1"/>
  <c r="K155" i="10"/>
  <c r="J155" i="10"/>
  <c r="M155" i="10" s="1"/>
  <c r="I155" i="10"/>
  <c r="L155" i="10" s="1"/>
  <c r="K154" i="10"/>
  <c r="J154" i="10"/>
  <c r="M154" i="10" s="1"/>
  <c r="I154" i="10"/>
  <c r="L154" i="10" s="1"/>
  <c r="K153" i="10"/>
  <c r="J153" i="10"/>
  <c r="M153" i="10" s="1"/>
  <c r="I153" i="10"/>
  <c r="L153" i="10" s="1"/>
  <c r="K152" i="10"/>
  <c r="J152" i="10"/>
  <c r="M152" i="10" s="1"/>
  <c r="I152" i="10"/>
  <c r="L152" i="10" s="1"/>
  <c r="K150" i="10"/>
  <c r="J150" i="10"/>
  <c r="M150" i="10" s="1"/>
  <c r="I150" i="10"/>
  <c r="L150" i="10" s="1"/>
  <c r="K149" i="10"/>
  <c r="J149" i="10"/>
  <c r="M149" i="10" s="1"/>
  <c r="I149" i="10"/>
  <c r="L149" i="10" s="1"/>
  <c r="K148" i="10"/>
  <c r="J148" i="10"/>
  <c r="M148" i="10" s="1"/>
  <c r="I148" i="10"/>
  <c r="L148" i="10" s="1"/>
  <c r="K147" i="10"/>
  <c r="J147" i="10"/>
  <c r="M147" i="10" s="1"/>
  <c r="I147" i="10"/>
  <c r="L147" i="10" s="1"/>
  <c r="K146" i="10"/>
  <c r="J146" i="10"/>
  <c r="M146" i="10" s="1"/>
  <c r="I146" i="10"/>
  <c r="L146" i="10" s="1"/>
  <c r="N8" i="14"/>
  <c r="O8" i="14" s="1"/>
  <c r="N9" i="14"/>
  <c r="O9" i="14"/>
  <c r="N10" i="14"/>
  <c r="O10" i="14" s="1"/>
  <c r="N11" i="14"/>
  <c r="O11" i="14" s="1"/>
  <c r="N12" i="14"/>
  <c r="O12" i="14" s="1"/>
  <c r="N13" i="14"/>
  <c r="O13" i="14" s="1"/>
  <c r="N14" i="14"/>
  <c r="O14" i="14" s="1"/>
  <c r="N15" i="14"/>
  <c r="O15" i="14" s="1"/>
  <c r="N16" i="14"/>
  <c r="O16" i="14" s="1"/>
  <c r="N17" i="14"/>
  <c r="O17" i="14"/>
  <c r="N18" i="14"/>
  <c r="O18" i="14"/>
  <c r="N19" i="14"/>
  <c r="O19" i="14" s="1"/>
  <c r="N20" i="14"/>
  <c r="O20" i="14" s="1"/>
  <c r="N21" i="14"/>
  <c r="O21" i="14" s="1"/>
  <c r="N22" i="14"/>
  <c r="O22" i="14" s="1"/>
  <c r="N23" i="14"/>
  <c r="O23" i="14" s="1"/>
  <c r="N24" i="14"/>
  <c r="O24" i="14" s="1"/>
  <c r="N25" i="14"/>
  <c r="O25" i="14"/>
  <c r="N26" i="14"/>
  <c r="O26" i="14" s="1"/>
  <c r="N27" i="14"/>
  <c r="O27" i="14" s="1"/>
  <c r="N28" i="14"/>
  <c r="O28" i="14" s="1"/>
  <c r="N29" i="14"/>
  <c r="O29" i="14" s="1"/>
  <c r="N30" i="14"/>
  <c r="O30" i="14" s="1"/>
  <c r="N31" i="14"/>
  <c r="O31" i="14" s="1"/>
  <c r="N32" i="14"/>
  <c r="O32" i="14" s="1"/>
  <c r="N33" i="14"/>
  <c r="O33" i="14"/>
  <c r="N34" i="14"/>
  <c r="O34" i="14"/>
  <c r="N35" i="14"/>
  <c r="O35" i="14" s="1"/>
  <c r="N36" i="14"/>
  <c r="O36" i="14" s="1"/>
  <c r="N37" i="14"/>
  <c r="O37" i="14" s="1"/>
  <c r="N38" i="14"/>
  <c r="O38" i="14" s="1"/>
  <c r="N39" i="14"/>
  <c r="O39" i="14" s="1"/>
  <c r="N40" i="14"/>
  <c r="O40" i="14" s="1"/>
  <c r="N41" i="14"/>
  <c r="O41" i="14" s="1"/>
  <c r="N42" i="14"/>
  <c r="O42" i="14" s="1"/>
  <c r="N43" i="14"/>
  <c r="O43" i="14" s="1"/>
  <c r="N44" i="14"/>
  <c r="O44" i="14" s="1"/>
  <c r="N45" i="14"/>
  <c r="O45" i="14" s="1"/>
  <c r="N46" i="14"/>
  <c r="O46" i="14" s="1"/>
  <c r="N47" i="14"/>
  <c r="O47" i="14" s="1"/>
  <c r="N48" i="14"/>
  <c r="O48" i="14" s="1"/>
  <c r="N49" i="14"/>
  <c r="O49" i="14" s="1"/>
  <c r="N50" i="14"/>
  <c r="O50" i="14" s="1"/>
  <c r="N51" i="14"/>
  <c r="O51" i="14" s="1"/>
  <c r="N52" i="14"/>
  <c r="O52" i="14" s="1"/>
  <c r="N53" i="14"/>
  <c r="O53" i="14" s="1"/>
  <c r="N54" i="14"/>
  <c r="O54" i="14" s="1"/>
  <c r="N55" i="14"/>
  <c r="O55" i="14" s="1"/>
  <c r="N56" i="14"/>
  <c r="O56" i="14" s="1"/>
  <c r="N57" i="14"/>
  <c r="O57" i="14"/>
  <c r="N58" i="14"/>
  <c r="O58" i="14"/>
  <c r="N59" i="14"/>
  <c r="O59" i="14" s="1"/>
  <c r="N60" i="14"/>
  <c r="O60" i="14" s="1"/>
  <c r="N61" i="14"/>
  <c r="O61" i="14" s="1"/>
  <c r="N62" i="14"/>
  <c r="O62" i="14" s="1"/>
  <c r="N63" i="14"/>
  <c r="O63" i="14" s="1"/>
  <c r="N64" i="14"/>
  <c r="O64" i="14" s="1"/>
  <c r="N65" i="14"/>
  <c r="O65" i="14" s="1"/>
  <c r="N66" i="14"/>
  <c r="O66" i="14" s="1"/>
  <c r="N67" i="14"/>
  <c r="O67" i="14" s="1"/>
  <c r="N68" i="14"/>
  <c r="O68" i="14" s="1"/>
  <c r="N69" i="14"/>
  <c r="O69" i="14" s="1"/>
  <c r="N70" i="14"/>
  <c r="O70" i="14" s="1"/>
  <c r="N71" i="14"/>
  <c r="O71" i="14" s="1"/>
  <c r="N72" i="14"/>
  <c r="O72" i="14" s="1"/>
  <c r="N73" i="14"/>
  <c r="O73" i="14" s="1"/>
  <c r="N74" i="14"/>
  <c r="O74" i="14"/>
  <c r="N75" i="14"/>
  <c r="O75" i="14" s="1"/>
  <c r="N76" i="14"/>
  <c r="O76" i="14" s="1"/>
  <c r="N77" i="14"/>
  <c r="O77" i="14" s="1"/>
  <c r="N78" i="14"/>
  <c r="O78" i="14" s="1"/>
  <c r="N79" i="14"/>
  <c r="O79" i="14" s="1"/>
  <c r="N80" i="14"/>
  <c r="O80" i="14" s="1"/>
  <c r="N81" i="14"/>
  <c r="O81" i="14"/>
  <c r="N82" i="14"/>
  <c r="O82" i="14"/>
  <c r="N83" i="14"/>
  <c r="O83" i="14" s="1"/>
  <c r="N84" i="14"/>
  <c r="O84" i="14" s="1"/>
  <c r="N85" i="14"/>
  <c r="O85" i="14" s="1"/>
  <c r="N86" i="14"/>
  <c r="O86" i="14" s="1"/>
  <c r="N87" i="14"/>
  <c r="O87" i="14" s="1"/>
  <c r="N88" i="14"/>
  <c r="O88" i="14" s="1"/>
  <c r="N89" i="14"/>
  <c r="O89" i="14"/>
  <c r="N90" i="14"/>
  <c r="O90" i="14" s="1"/>
  <c r="N91" i="14"/>
  <c r="O91" i="14" s="1"/>
  <c r="N92" i="14"/>
  <c r="O92" i="14" s="1"/>
  <c r="N93" i="14"/>
  <c r="O93" i="14" s="1"/>
  <c r="N94" i="14"/>
  <c r="O94" i="14" s="1"/>
  <c r="N95" i="14"/>
  <c r="O95" i="14" s="1"/>
  <c r="N96" i="14"/>
  <c r="O96" i="14" s="1"/>
  <c r="N97" i="14"/>
  <c r="O97" i="14" s="1"/>
  <c r="N98" i="14"/>
  <c r="O98" i="14" s="1"/>
  <c r="N99" i="14"/>
  <c r="O99" i="14" s="1"/>
  <c r="N100" i="14"/>
  <c r="O100" i="14" s="1"/>
  <c r="N101" i="14"/>
  <c r="O101" i="14" s="1"/>
  <c r="N102" i="14"/>
  <c r="O102" i="14" s="1"/>
  <c r="N103" i="14"/>
  <c r="O103" i="14" s="1"/>
  <c r="N104" i="14"/>
  <c r="O104" i="14" s="1"/>
  <c r="N105" i="14"/>
  <c r="O105" i="14" s="1"/>
  <c r="N106" i="14"/>
  <c r="O106" i="14"/>
  <c r="N107" i="14"/>
  <c r="O107" i="14" s="1"/>
  <c r="N108" i="14"/>
  <c r="O108" i="14" s="1"/>
  <c r="N109" i="14"/>
  <c r="O109" i="14" s="1"/>
  <c r="N110" i="14"/>
  <c r="O110" i="14" s="1"/>
  <c r="N111" i="14"/>
  <c r="O111" i="14" s="1"/>
  <c r="N112" i="14"/>
  <c r="O112" i="14" s="1"/>
  <c r="N113" i="14"/>
  <c r="O113" i="14" s="1"/>
  <c r="N114" i="14"/>
  <c r="O114" i="14"/>
  <c r="N115" i="14"/>
  <c r="O115" i="14" s="1"/>
  <c r="N116" i="14"/>
  <c r="O116" i="14" s="1"/>
  <c r="N117" i="14"/>
  <c r="O117" i="14" s="1"/>
  <c r="N118" i="14"/>
  <c r="O118" i="14" s="1"/>
  <c r="N119" i="14"/>
  <c r="O119" i="14" s="1"/>
  <c r="N120" i="14"/>
  <c r="O120" i="14" s="1"/>
  <c r="N121" i="14"/>
  <c r="O121" i="14"/>
  <c r="N122" i="14"/>
  <c r="O122" i="14"/>
  <c r="N123" i="14"/>
  <c r="O123" i="14" s="1"/>
  <c r="N124" i="14"/>
  <c r="O124" i="14" s="1"/>
  <c r="N125" i="14"/>
  <c r="O125" i="14" s="1"/>
  <c r="N126" i="14"/>
  <c r="O126" i="14" s="1"/>
  <c r="N127" i="14"/>
  <c r="O127" i="14" s="1"/>
  <c r="N128" i="14"/>
  <c r="O128" i="14" s="1"/>
  <c r="N129" i="14"/>
  <c r="O129" i="14"/>
  <c r="N130" i="14"/>
  <c r="O130" i="14" s="1"/>
  <c r="N7" i="14"/>
  <c r="O7" i="14" s="1"/>
  <c r="N129" i="19"/>
  <c r="O129" i="19" s="1"/>
  <c r="N130" i="19"/>
  <c r="O130" i="19" s="1"/>
  <c r="N131" i="19"/>
  <c r="O131" i="19" s="1"/>
  <c r="N132" i="19"/>
  <c r="O132" i="19" s="1"/>
  <c r="N133" i="19"/>
  <c r="O133" i="19" s="1"/>
  <c r="N134" i="19"/>
  <c r="O134" i="19" s="1"/>
  <c r="N135" i="19"/>
  <c r="O135" i="19" s="1"/>
  <c r="N136" i="19"/>
  <c r="O136" i="19" s="1"/>
  <c r="N137" i="19"/>
  <c r="O137" i="19" s="1"/>
  <c r="N138" i="19"/>
  <c r="O138" i="19" s="1"/>
  <c r="N139" i="19"/>
  <c r="O139" i="19" s="1"/>
  <c r="N140" i="19"/>
  <c r="O140" i="19" s="1"/>
  <c r="N141" i="19"/>
  <c r="O141" i="19" s="1"/>
  <c r="N142" i="19"/>
  <c r="O142" i="19" s="1"/>
  <c r="N143" i="19"/>
  <c r="O143" i="19" s="1"/>
  <c r="N144" i="19"/>
  <c r="O144" i="19" s="1"/>
  <c r="N145" i="19"/>
  <c r="O145" i="19" s="1"/>
  <c r="N146" i="19"/>
  <c r="O146" i="19" s="1"/>
  <c r="N147" i="19"/>
  <c r="O147" i="19" s="1"/>
  <c r="N148" i="19"/>
  <c r="O148" i="19" s="1"/>
  <c r="N149" i="19"/>
  <c r="O149" i="19" s="1"/>
  <c r="N150" i="19"/>
  <c r="O150" i="19" s="1"/>
  <c r="N151" i="19"/>
  <c r="O151" i="19" s="1"/>
  <c r="N152" i="19"/>
  <c r="O152" i="19" s="1"/>
  <c r="N108" i="19"/>
  <c r="O108" i="19" s="1"/>
  <c r="N109" i="19"/>
  <c r="O109" i="19" s="1"/>
  <c r="N110" i="19"/>
  <c r="O110" i="19" s="1"/>
  <c r="N111" i="19"/>
  <c r="O111" i="19" s="1"/>
  <c r="N112" i="19"/>
  <c r="O112" i="19" s="1"/>
  <c r="N113" i="19"/>
  <c r="O113" i="19" s="1"/>
  <c r="N114" i="19"/>
  <c r="O114" i="19" s="1"/>
  <c r="N115" i="19"/>
  <c r="O115" i="19" s="1"/>
  <c r="N116" i="19"/>
  <c r="O116" i="19" s="1"/>
  <c r="N117" i="19"/>
  <c r="O117" i="19" s="1"/>
  <c r="N118" i="19"/>
  <c r="O118" i="19" s="1"/>
  <c r="N119" i="19"/>
  <c r="O119" i="19" s="1"/>
  <c r="N120" i="19"/>
  <c r="O120" i="19" s="1"/>
  <c r="N121" i="19"/>
  <c r="O121" i="19" s="1"/>
  <c r="N122" i="19"/>
  <c r="O122" i="19" s="1"/>
  <c r="N123" i="19"/>
  <c r="O123" i="19" s="1"/>
  <c r="N124" i="19"/>
  <c r="O124" i="19" s="1"/>
  <c r="N125" i="19"/>
  <c r="O125" i="19" s="1"/>
  <c r="N126" i="19"/>
  <c r="O126" i="19" s="1"/>
  <c r="N105" i="19"/>
  <c r="O105" i="19" s="1"/>
  <c r="N104" i="19"/>
  <c r="O104" i="19" s="1"/>
  <c r="N103" i="19"/>
  <c r="O103" i="19" s="1"/>
  <c r="N102" i="19"/>
  <c r="O102" i="19" s="1"/>
  <c r="N101" i="19"/>
  <c r="O101" i="19" s="1"/>
  <c r="N100" i="19"/>
  <c r="O100" i="19" s="1"/>
  <c r="N99" i="19"/>
  <c r="O99" i="19" s="1"/>
  <c r="N98" i="19"/>
  <c r="O98" i="19" s="1"/>
  <c r="N97" i="19"/>
  <c r="O97" i="19" s="1"/>
  <c r="N96" i="19"/>
  <c r="O96" i="19" s="1"/>
  <c r="N95" i="19"/>
  <c r="O95" i="19" s="1"/>
  <c r="N94" i="19"/>
  <c r="O94" i="19" s="1"/>
  <c r="N93" i="19"/>
  <c r="O93" i="19" s="1"/>
  <c r="N92" i="19"/>
  <c r="O92" i="19" s="1"/>
  <c r="N91" i="19"/>
  <c r="O91" i="19" s="1"/>
  <c r="N90" i="19"/>
  <c r="O90" i="19" s="1"/>
  <c r="N89" i="19"/>
  <c r="O89" i="19" s="1"/>
  <c r="N88" i="19"/>
  <c r="O88" i="19" s="1"/>
  <c r="N87" i="19"/>
  <c r="O87" i="19" s="1"/>
  <c r="N86" i="19"/>
  <c r="O86" i="19" s="1"/>
  <c r="N85" i="19"/>
  <c r="O85" i="19" s="1"/>
  <c r="N84" i="19"/>
  <c r="O84" i="19" s="1"/>
  <c r="N83" i="19"/>
  <c r="O83" i="19" s="1"/>
  <c r="N82" i="19"/>
  <c r="O82" i="19" s="1"/>
  <c r="N81" i="19"/>
  <c r="O81" i="19" s="1"/>
  <c r="N80" i="19"/>
  <c r="O80" i="19" s="1"/>
  <c r="N79" i="19"/>
  <c r="O79" i="19" s="1"/>
  <c r="N78" i="19"/>
  <c r="O78" i="19" s="1"/>
  <c r="N77" i="19"/>
  <c r="O77" i="19" s="1"/>
  <c r="N76" i="19"/>
  <c r="O76" i="19" s="1"/>
  <c r="N75" i="19"/>
  <c r="O75" i="19" s="1"/>
  <c r="N74" i="19"/>
  <c r="O74" i="19" s="1"/>
  <c r="N73" i="19"/>
  <c r="O73" i="19" s="1"/>
  <c r="N72" i="19"/>
  <c r="O72" i="19" s="1"/>
  <c r="N71" i="19"/>
  <c r="O71" i="19" s="1"/>
  <c r="N70" i="19"/>
  <c r="O70" i="19" s="1"/>
  <c r="N69" i="19"/>
  <c r="O69" i="19" s="1"/>
  <c r="N68" i="19"/>
  <c r="O68" i="19" s="1"/>
  <c r="N67" i="19"/>
  <c r="O67" i="19" s="1"/>
  <c r="N66" i="19"/>
  <c r="O66" i="19" s="1"/>
  <c r="N65" i="19"/>
  <c r="O65" i="19" s="1"/>
  <c r="N64" i="19"/>
  <c r="O64" i="19" s="1"/>
  <c r="N63" i="19"/>
  <c r="O63" i="19" s="1"/>
  <c r="N62" i="19"/>
  <c r="O62" i="19" s="1"/>
  <c r="N61" i="19"/>
  <c r="O61" i="19" s="1"/>
  <c r="N60" i="19"/>
  <c r="O60" i="19" s="1"/>
  <c r="N59" i="19"/>
  <c r="O59" i="19" s="1"/>
  <c r="N58" i="19"/>
  <c r="O58" i="19" s="1"/>
  <c r="N57" i="19"/>
  <c r="O57" i="19" s="1"/>
  <c r="N56" i="19"/>
  <c r="O56" i="19" s="1"/>
  <c r="N55" i="19"/>
  <c r="O55" i="19" s="1"/>
  <c r="N54" i="19"/>
  <c r="O54" i="19" s="1"/>
  <c r="N53" i="19"/>
  <c r="O53" i="19" s="1"/>
  <c r="N52" i="19"/>
  <c r="O52" i="19" s="1"/>
  <c r="N51" i="19"/>
  <c r="O51" i="19" s="1"/>
  <c r="N50" i="19"/>
  <c r="O50" i="19" s="1"/>
  <c r="N49" i="19"/>
  <c r="O49" i="19" s="1"/>
  <c r="N48" i="19"/>
  <c r="O48" i="19" s="1"/>
  <c r="N47" i="19"/>
  <c r="O47" i="19" s="1"/>
  <c r="N46" i="19"/>
  <c r="O46" i="19" s="1"/>
  <c r="N45" i="19"/>
  <c r="O45" i="19" s="1"/>
  <c r="N44" i="19"/>
  <c r="O44" i="19" s="1"/>
  <c r="N43" i="19"/>
  <c r="O43" i="19" s="1"/>
  <c r="N42" i="19"/>
  <c r="O42" i="19" s="1"/>
  <c r="N41" i="19"/>
  <c r="O41" i="19" s="1"/>
  <c r="N40" i="19"/>
  <c r="O40" i="19" s="1"/>
  <c r="N39" i="19"/>
  <c r="O39" i="19" s="1"/>
  <c r="N38" i="19"/>
  <c r="O38" i="19" s="1"/>
  <c r="N37" i="19"/>
  <c r="O37" i="19" s="1"/>
  <c r="N36" i="19"/>
  <c r="O36" i="19" s="1"/>
  <c r="N35" i="19"/>
  <c r="O35" i="19" s="1"/>
  <c r="N34" i="19"/>
  <c r="O34" i="19" s="1"/>
  <c r="N33" i="19"/>
  <c r="O33" i="19" s="1"/>
  <c r="N32" i="19"/>
  <c r="O32" i="19" s="1"/>
  <c r="N31" i="19"/>
  <c r="O31" i="19" s="1"/>
  <c r="N30" i="19"/>
  <c r="O30" i="19" s="1"/>
  <c r="N29" i="19"/>
  <c r="O29" i="19" s="1"/>
  <c r="N28" i="19"/>
  <c r="O28" i="19" s="1"/>
  <c r="N27" i="19"/>
  <c r="O27" i="19" s="1"/>
  <c r="N26" i="19"/>
  <c r="O26" i="19" s="1"/>
  <c r="N25" i="19"/>
  <c r="O25" i="19" s="1"/>
  <c r="N24" i="19"/>
  <c r="O24" i="19" s="1"/>
  <c r="N23" i="19"/>
  <c r="O23" i="19" s="1"/>
  <c r="N22" i="19"/>
  <c r="O22" i="19" s="1"/>
  <c r="N21" i="19"/>
  <c r="O21" i="19" s="1"/>
  <c r="N20" i="19"/>
  <c r="O20" i="19" s="1"/>
  <c r="N19" i="19"/>
  <c r="O19" i="19" s="1"/>
  <c r="N18" i="19"/>
  <c r="O18" i="19" s="1"/>
  <c r="N17" i="19"/>
  <c r="O17" i="19" s="1"/>
  <c r="N16" i="19"/>
  <c r="O16" i="19" s="1"/>
  <c r="N15" i="19"/>
  <c r="O15" i="19" s="1"/>
  <c r="N14" i="19"/>
  <c r="O14" i="19" s="1"/>
  <c r="N13" i="19"/>
  <c r="O13" i="19" s="1"/>
  <c r="N12" i="19"/>
  <c r="O12" i="19" s="1"/>
  <c r="N11" i="19"/>
  <c r="O11" i="19" s="1"/>
  <c r="N10" i="19"/>
  <c r="O10" i="19" s="1"/>
  <c r="N9" i="19"/>
  <c r="O9" i="19" s="1"/>
  <c r="N8" i="19"/>
  <c r="O8" i="19" s="1"/>
  <c r="N7" i="19"/>
  <c r="O7" i="19" s="1"/>
  <c r="D9" i="2" l="1"/>
  <c r="H72" i="3" l="1"/>
  <c r="K72" i="3" s="1"/>
  <c r="I72" i="3"/>
  <c r="L72" i="3" s="1"/>
  <c r="J72" i="3"/>
  <c r="H73" i="3"/>
  <c r="K73" i="3" s="1"/>
  <c r="I73" i="3"/>
  <c r="L73" i="3" s="1"/>
  <c r="J73" i="3"/>
  <c r="H74" i="3"/>
  <c r="K74" i="3" s="1"/>
  <c r="I74" i="3"/>
  <c r="L74" i="3" s="1"/>
  <c r="J74" i="3"/>
  <c r="H75" i="3"/>
  <c r="K75" i="3" s="1"/>
  <c r="I75" i="3"/>
  <c r="L75" i="3" s="1"/>
  <c r="J75" i="3"/>
  <c r="H76" i="3"/>
  <c r="K76" i="3" s="1"/>
  <c r="I76" i="3"/>
  <c r="L76" i="3" s="1"/>
  <c r="J76" i="3"/>
  <c r="H96" i="3"/>
  <c r="K96" i="3" s="1"/>
  <c r="I96" i="3"/>
  <c r="L96" i="3" s="1"/>
  <c r="J96" i="3"/>
  <c r="H97" i="3"/>
  <c r="K97" i="3" s="1"/>
  <c r="I97" i="3"/>
  <c r="L97" i="3" s="1"/>
  <c r="J97" i="3"/>
  <c r="H98" i="3"/>
  <c r="K98" i="3" s="1"/>
  <c r="I98" i="3"/>
  <c r="L98" i="3" s="1"/>
  <c r="J98" i="3"/>
  <c r="H99" i="3"/>
  <c r="K99" i="3" s="1"/>
  <c r="I99" i="3"/>
  <c r="L99" i="3" s="1"/>
  <c r="J99" i="3"/>
  <c r="H100" i="3"/>
  <c r="K100" i="3" s="1"/>
  <c r="I100" i="3"/>
  <c r="L100" i="3" s="1"/>
  <c r="J100" i="3"/>
  <c r="H12" i="1"/>
  <c r="K12" i="1" s="1"/>
  <c r="I12" i="1"/>
  <c r="L12" i="1" s="1"/>
  <c r="J12" i="1"/>
  <c r="H13" i="1"/>
  <c r="K13" i="1" s="1"/>
  <c r="I13" i="1"/>
  <c r="L13" i="1" s="1"/>
  <c r="J13" i="1"/>
  <c r="H14" i="1"/>
  <c r="K14" i="1" s="1"/>
  <c r="I14" i="1"/>
  <c r="L14" i="1" s="1"/>
  <c r="J14" i="1"/>
  <c r="H15" i="1"/>
  <c r="K15" i="1" s="1"/>
  <c r="I15" i="1"/>
  <c r="L15" i="1" s="1"/>
  <c r="J15" i="1"/>
  <c r="H16" i="1"/>
  <c r="K16" i="1" s="1"/>
  <c r="I16" i="1"/>
  <c r="L16" i="1" s="1"/>
  <c r="J16" i="1"/>
  <c r="J347" i="1"/>
  <c r="I347" i="1"/>
  <c r="L347" i="1" s="1"/>
  <c r="H347" i="1"/>
  <c r="K347" i="1" s="1"/>
  <c r="J346" i="1"/>
  <c r="I346" i="1"/>
  <c r="L346" i="1" s="1"/>
  <c r="H346" i="1"/>
  <c r="K346" i="1" s="1"/>
  <c r="J345" i="1"/>
  <c r="I345" i="1"/>
  <c r="L345" i="1" s="1"/>
  <c r="H345" i="1"/>
  <c r="K345" i="1" s="1"/>
  <c r="J344" i="1"/>
  <c r="I344" i="1"/>
  <c r="L344" i="1" s="1"/>
  <c r="H344" i="1"/>
  <c r="K344" i="1" s="1"/>
  <c r="J343" i="1"/>
  <c r="I343" i="1"/>
  <c r="L343" i="1" s="1"/>
  <c r="H343" i="1"/>
  <c r="K343" i="1" s="1"/>
  <c r="J341" i="1"/>
  <c r="I341" i="1"/>
  <c r="L341" i="1" s="1"/>
  <c r="H341" i="1"/>
  <c r="K341" i="1" s="1"/>
  <c r="J340" i="1"/>
  <c r="I340" i="1"/>
  <c r="L340" i="1" s="1"/>
  <c r="H340" i="1"/>
  <c r="K340" i="1" s="1"/>
  <c r="J339" i="1"/>
  <c r="I339" i="1"/>
  <c r="L339" i="1" s="1"/>
  <c r="H339" i="1"/>
  <c r="K339" i="1" s="1"/>
  <c r="J338" i="1"/>
  <c r="I338" i="1"/>
  <c r="L338" i="1" s="1"/>
  <c r="H338" i="1"/>
  <c r="K338" i="1" s="1"/>
  <c r="J337" i="1"/>
  <c r="I337" i="1"/>
  <c r="L337" i="1" s="1"/>
  <c r="H337" i="1"/>
  <c r="K337" i="1" s="1"/>
  <c r="J335" i="1"/>
  <c r="I335" i="1"/>
  <c r="L335" i="1" s="1"/>
  <c r="H335" i="1"/>
  <c r="K335" i="1" s="1"/>
  <c r="J334" i="1"/>
  <c r="I334" i="1"/>
  <c r="L334" i="1" s="1"/>
  <c r="H334" i="1"/>
  <c r="K334" i="1" s="1"/>
  <c r="J333" i="1"/>
  <c r="I333" i="1"/>
  <c r="L333" i="1" s="1"/>
  <c r="H333" i="1"/>
  <c r="K333" i="1" s="1"/>
  <c r="J332" i="1"/>
  <c r="I332" i="1"/>
  <c r="L332" i="1" s="1"/>
  <c r="H332" i="1"/>
  <c r="K332" i="1" s="1"/>
  <c r="J331" i="1"/>
  <c r="I331" i="1"/>
  <c r="L331" i="1" s="1"/>
  <c r="H331" i="1"/>
  <c r="K331" i="1" s="1"/>
  <c r="J329" i="1"/>
  <c r="I329" i="1"/>
  <c r="L329" i="1" s="1"/>
  <c r="H329" i="1"/>
  <c r="K329" i="1" s="1"/>
  <c r="J328" i="1"/>
  <c r="I328" i="1"/>
  <c r="L328" i="1" s="1"/>
  <c r="H328" i="1"/>
  <c r="K328" i="1" s="1"/>
  <c r="J327" i="1"/>
  <c r="I327" i="1"/>
  <c r="L327" i="1" s="1"/>
  <c r="H327" i="1"/>
  <c r="K327" i="1" s="1"/>
  <c r="J326" i="1"/>
  <c r="I326" i="1"/>
  <c r="L326" i="1" s="1"/>
  <c r="H326" i="1"/>
  <c r="K326" i="1" s="1"/>
  <c r="J325" i="1"/>
  <c r="I325" i="1"/>
  <c r="L325" i="1" s="1"/>
  <c r="H325" i="1"/>
  <c r="K325" i="1" s="1"/>
  <c r="J323" i="1"/>
  <c r="I323" i="1"/>
  <c r="L323" i="1" s="1"/>
  <c r="H323" i="1"/>
  <c r="K323" i="1" s="1"/>
  <c r="J322" i="1"/>
  <c r="I322" i="1"/>
  <c r="L322" i="1" s="1"/>
  <c r="H322" i="1"/>
  <c r="K322" i="1" s="1"/>
  <c r="J321" i="1"/>
  <c r="I321" i="1"/>
  <c r="L321" i="1" s="1"/>
  <c r="H321" i="1"/>
  <c r="K321" i="1" s="1"/>
  <c r="J320" i="1"/>
  <c r="I320" i="1"/>
  <c r="L320" i="1" s="1"/>
  <c r="H320" i="1"/>
  <c r="K320" i="1" s="1"/>
  <c r="J319" i="1"/>
  <c r="I319" i="1"/>
  <c r="L319" i="1" s="1"/>
  <c r="H319" i="1"/>
  <c r="K319" i="1" s="1"/>
  <c r="J317" i="1"/>
  <c r="I317" i="1"/>
  <c r="L317" i="1" s="1"/>
  <c r="H317" i="1"/>
  <c r="K317" i="1" s="1"/>
  <c r="J316" i="1"/>
  <c r="I316" i="1"/>
  <c r="L316" i="1" s="1"/>
  <c r="H316" i="1"/>
  <c r="K316" i="1" s="1"/>
  <c r="J315" i="1"/>
  <c r="I315" i="1"/>
  <c r="L315" i="1" s="1"/>
  <c r="H315" i="1"/>
  <c r="K315" i="1" s="1"/>
  <c r="J314" i="1"/>
  <c r="I314" i="1"/>
  <c r="L314" i="1" s="1"/>
  <c r="H314" i="1"/>
  <c r="K314" i="1" s="1"/>
  <c r="J313" i="1"/>
  <c r="I313" i="1"/>
  <c r="L313" i="1" s="1"/>
  <c r="H313" i="1"/>
  <c r="K313" i="1" s="1"/>
  <c r="J311" i="1"/>
  <c r="I311" i="1"/>
  <c r="L311" i="1" s="1"/>
  <c r="H311" i="1"/>
  <c r="K311" i="1" s="1"/>
  <c r="J310" i="1"/>
  <c r="I310" i="1"/>
  <c r="L310" i="1" s="1"/>
  <c r="H310" i="1"/>
  <c r="K310" i="1" s="1"/>
  <c r="J309" i="1"/>
  <c r="I309" i="1"/>
  <c r="L309" i="1" s="1"/>
  <c r="H309" i="1"/>
  <c r="K309" i="1" s="1"/>
  <c r="J308" i="1"/>
  <c r="I308" i="1"/>
  <c r="L308" i="1" s="1"/>
  <c r="H308" i="1"/>
  <c r="K308" i="1" s="1"/>
  <c r="J307" i="1"/>
  <c r="I307" i="1"/>
  <c r="L307" i="1" s="1"/>
  <c r="H307" i="1"/>
  <c r="K307" i="1" s="1"/>
  <c r="J305" i="1"/>
  <c r="I305" i="1"/>
  <c r="L305" i="1" s="1"/>
  <c r="H305" i="1"/>
  <c r="K305" i="1" s="1"/>
  <c r="J304" i="1"/>
  <c r="I304" i="1"/>
  <c r="L304" i="1" s="1"/>
  <c r="H304" i="1"/>
  <c r="K304" i="1" s="1"/>
  <c r="J303" i="1"/>
  <c r="I303" i="1"/>
  <c r="L303" i="1" s="1"/>
  <c r="H303" i="1"/>
  <c r="K303" i="1" s="1"/>
  <c r="J302" i="1"/>
  <c r="I302" i="1"/>
  <c r="L302" i="1" s="1"/>
  <c r="H302" i="1"/>
  <c r="K302" i="1" s="1"/>
  <c r="J301" i="1"/>
  <c r="I301" i="1"/>
  <c r="L301" i="1" s="1"/>
  <c r="H301" i="1"/>
  <c r="K301" i="1" s="1"/>
  <c r="J299" i="1"/>
  <c r="I299" i="1"/>
  <c r="L299" i="1" s="1"/>
  <c r="H299" i="1"/>
  <c r="K299" i="1" s="1"/>
  <c r="J298" i="1"/>
  <c r="I298" i="1"/>
  <c r="L298" i="1" s="1"/>
  <c r="H298" i="1"/>
  <c r="K298" i="1" s="1"/>
  <c r="J297" i="1"/>
  <c r="I297" i="1"/>
  <c r="L297" i="1" s="1"/>
  <c r="H297" i="1"/>
  <c r="K297" i="1" s="1"/>
  <c r="J296" i="1"/>
  <c r="I296" i="1"/>
  <c r="L296" i="1" s="1"/>
  <c r="H296" i="1"/>
  <c r="K296" i="1" s="1"/>
  <c r="J295" i="1"/>
  <c r="I295" i="1"/>
  <c r="L295" i="1" s="1"/>
  <c r="H295" i="1"/>
  <c r="K295" i="1" s="1"/>
  <c r="J293" i="1"/>
  <c r="I293" i="1"/>
  <c r="L293" i="1" s="1"/>
  <c r="H293" i="1"/>
  <c r="K293" i="1" s="1"/>
  <c r="J292" i="1"/>
  <c r="I292" i="1"/>
  <c r="L292" i="1" s="1"/>
  <c r="H292" i="1"/>
  <c r="K292" i="1" s="1"/>
  <c r="J291" i="1"/>
  <c r="I291" i="1"/>
  <c r="L291" i="1" s="1"/>
  <c r="H291" i="1"/>
  <c r="K291" i="1" s="1"/>
  <c r="J290" i="1"/>
  <c r="I290" i="1"/>
  <c r="L290" i="1" s="1"/>
  <c r="H290" i="1"/>
  <c r="K290" i="1" s="1"/>
  <c r="J289" i="1"/>
  <c r="I289" i="1"/>
  <c r="L289" i="1" s="1"/>
  <c r="H289" i="1"/>
  <c r="K289" i="1" s="1"/>
  <c r="J281" i="1"/>
  <c r="I281" i="1"/>
  <c r="L281" i="1" s="1"/>
  <c r="H281" i="1"/>
  <c r="K281" i="1" s="1"/>
  <c r="J280" i="1"/>
  <c r="I280" i="1"/>
  <c r="L280" i="1" s="1"/>
  <c r="H280" i="1"/>
  <c r="K280" i="1" s="1"/>
  <c r="J279" i="1"/>
  <c r="I279" i="1"/>
  <c r="L279" i="1" s="1"/>
  <c r="H279" i="1"/>
  <c r="K279" i="1" s="1"/>
  <c r="J278" i="1"/>
  <c r="I278" i="1"/>
  <c r="L278" i="1" s="1"/>
  <c r="H278" i="1"/>
  <c r="K278" i="1" s="1"/>
  <c r="J277" i="1"/>
  <c r="I277" i="1"/>
  <c r="L277" i="1" s="1"/>
  <c r="H277" i="1"/>
  <c r="K277" i="1" s="1"/>
  <c r="J275" i="1"/>
  <c r="I275" i="1"/>
  <c r="L275" i="1" s="1"/>
  <c r="H275" i="1"/>
  <c r="K275" i="1" s="1"/>
  <c r="J274" i="1"/>
  <c r="I274" i="1"/>
  <c r="L274" i="1" s="1"/>
  <c r="H274" i="1"/>
  <c r="K274" i="1" s="1"/>
  <c r="J273" i="1"/>
  <c r="I273" i="1"/>
  <c r="L273" i="1" s="1"/>
  <c r="H273" i="1"/>
  <c r="K273" i="1" s="1"/>
  <c r="J272" i="1"/>
  <c r="I272" i="1"/>
  <c r="L272" i="1" s="1"/>
  <c r="H272" i="1"/>
  <c r="K272" i="1" s="1"/>
  <c r="J271" i="1"/>
  <c r="I271" i="1"/>
  <c r="L271" i="1" s="1"/>
  <c r="H271" i="1"/>
  <c r="K271" i="1" s="1"/>
  <c r="J269" i="1"/>
  <c r="I269" i="1"/>
  <c r="L269" i="1" s="1"/>
  <c r="H269" i="1"/>
  <c r="K269" i="1" s="1"/>
  <c r="J268" i="1"/>
  <c r="I268" i="1"/>
  <c r="L268" i="1" s="1"/>
  <c r="H268" i="1"/>
  <c r="K268" i="1" s="1"/>
  <c r="J267" i="1"/>
  <c r="I267" i="1"/>
  <c r="L267" i="1" s="1"/>
  <c r="H267" i="1"/>
  <c r="K267" i="1" s="1"/>
  <c r="J266" i="1"/>
  <c r="I266" i="1"/>
  <c r="L266" i="1" s="1"/>
  <c r="H266" i="1"/>
  <c r="K266" i="1" s="1"/>
  <c r="J265" i="1"/>
  <c r="I265" i="1"/>
  <c r="L265" i="1" s="1"/>
  <c r="H265" i="1"/>
  <c r="K265" i="1" s="1"/>
  <c r="D19" i="2"/>
  <c r="J389" i="1"/>
  <c r="I389" i="1"/>
  <c r="L389" i="1" s="1"/>
  <c r="H389" i="1"/>
  <c r="K389" i="1" s="1"/>
  <c r="J388" i="1"/>
  <c r="I388" i="1"/>
  <c r="L388" i="1" s="1"/>
  <c r="H388" i="1"/>
  <c r="K388" i="1" s="1"/>
  <c r="J387" i="1"/>
  <c r="I387" i="1"/>
  <c r="L387" i="1" s="1"/>
  <c r="H387" i="1"/>
  <c r="K387" i="1" s="1"/>
  <c r="J386" i="1"/>
  <c r="I386" i="1"/>
  <c r="L386" i="1" s="1"/>
  <c r="H386" i="1"/>
  <c r="K386" i="1" s="1"/>
  <c r="J385" i="1"/>
  <c r="I385" i="1"/>
  <c r="L385" i="1" s="1"/>
  <c r="H385" i="1"/>
  <c r="K385" i="1" s="1"/>
  <c r="J383" i="1"/>
  <c r="I383" i="1"/>
  <c r="L383" i="1" s="1"/>
  <c r="H383" i="1"/>
  <c r="K383" i="1" s="1"/>
  <c r="J382" i="1"/>
  <c r="I382" i="1"/>
  <c r="L382" i="1" s="1"/>
  <c r="H382" i="1"/>
  <c r="K382" i="1" s="1"/>
  <c r="J381" i="1"/>
  <c r="I381" i="1"/>
  <c r="L381" i="1" s="1"/>
  <c r="H381" i="1"/>
  <c r="K381" i="1" s="1"/>
  <c r="J380" i="1"/>
  <c r="I380" i="1"/>
  <c r="L380" i="1" s="1"/>
  <c r="H380" i="1"/>
  <c r="K380" i="1" s="1"/>
  <c r="J379" i="1"/>
  <c r="I379" i="1"/>
  <c r="L379" i="1" s="1"/>
  <c r="H379" i="1"/>
  <c r="K379" i="1" s="1"/>
  <c r="J377" i="1"/>
  <c r="I377" i="1"/>
  <c r="L377" i="1" s="1"/>
  <c r="H377" i="1"/>
  <c r="K377" i="1" s="1"/>
  <c r="J376" i="1"/>
  <c r="I376" i="1"/>
  <c r="L376" i="1" s="1"/>
  <c r="H376" i="1"/>
  <c r="K376" i="1" s="1"/>
  <c r="J375" i="1"/>
  <c r="I375" i="1"/>
  <c r="L375" i="1" s="1"/>
  <c r="H375" i="1"/>
  <c r="K375" i="1" s="1"/>
  <c r="J374" i="1"/>
  <c r="I374" i="1"/>
  <c r="L374" i="1" s="1"/>
  <c r="H374" i="1"/>
  <c r="K374" i="1" s="1"/>
  <c r="J373" i="1"/>
  <c r="I373" i="1"/>
  <c r="L373" i="1" s="1"/>
  <c r="H373" i="1"/>
  <c r="K373" i="1" s="1"/>
  <c r="J371" i="1"/>
  <c r="I371" i="1"/>
  <c r="L371" i="1" s="1"/>
  <c r="H371" i="1"/>
  <c r="K371" i="1" s="1"/>
  <c r="J370" i="1"/>
  <c r="I370" i="1"/>
  <c r="L370" i="1" s="1"/>
  <c r="H370" i="1"/>
  <c r="K370" i="1" s="1"/>
  <c r="J369" i="1"/>
  <c r="I369" i="1"/>
  <c r="L369" i="1" s="1"/>
  <c r="H369" i="1"/>
  <c r="K369" i="1" s="1"/>
  <c r="J368" i="1"/>
  <c r="I368" i="1"/>
  <c r="L368" i="1" s="1"/>
  <c r="H368" i="1"/>
  <c r="K368" i="1" s="1"/>
  <c r="J367" i="1"/>
  <c r="I367" i="1"/>
  <c r="L367" i="1" s="1"/>
  <c r="H367" i="1"/>
  <c r="K367" i="1" s="1"/>
  <c r="J365" i="1"/>
  <c r="I365" i="1"/>
  <c r="L365" i="1" s="1"/>
  <c r="H365" i="1"/>
  <c r="K365" i="1" s="1"/>
  <c r="J364" i="1"/>
  <c r="I364" i="1"/>
  <c r="L364" i="1" s="1"/>
  <c r="H364" i="1"/>
  <c r="K364" i="1" s="1"/>
  <c r="J363" i="1"/>
  <c r="I363" i="1"/>
  <c r="L363" i="1" s="1"/>
  <c r="H363" i="1"/>
  <c r="K363" i="1" s="1"/>
  <c r="J362" i="1"/>
  <c r="I362" i="1"/>
  <c r="L362" i="1" s="1"/>
  <c r="H362" i="1"/>
  <c r="K362" i="1" s="1"/>
  <c r="J361" i="1"/>
  <c r="I361" i="1"/>
  <c r="L361" i="1" s="1"/>
  <c r="H361" i="1"/>
  <c r="K361" i="1" s="1"/>
  <c r="J359" i="1"/>
  <c r="I359" i="1"/>
  <c r="L359" i="1" s="1"/>
  <c r="H359" i="1"/>
  <c r="K359" i="1" s="1"/>
  <c r="J358" i="1"/>
  <c r="I358" i="1"/>
  <c r="L358" i="1" s="1"/>
  <c r="H358" i="1"/>
  <c r="K358" i="1" s="1"/>
  <c r="J357" i="1"/>
  <c r="I357" i="1"/>
  <c r="L357" i="1" s="1"/>
  <c r="H357" i="1"/>
  <c r="K357" i="1" s="1"/>
  <c r="J356" i="1"/>
  <c r="I356" i="1"/>
  <c r="L356" i="1" s="1"/>
  <c r="H356" i="1"/>
  <c r="K356" i="1" s="1"/>
  <c r="J355" i="1"/>
  <c r="I355" i="1"/>
  <c r="L355" i="1" s="1"/>
  <c r="H355" i="1"/>
  <c r="K355" i="1" s="1"/>
  <c r="J353" i="1"/>
  <c r="I353" i="1"/>
  <c r="L353" i="1" s="1"/>
  <c r="H353" i="1"/>
  <c r="K353" i="1" s="1"/>
  <c r="J352" i="1"/>
  <c r="I352" i="1"/>
  <c r="L352" i="1" s="1"/>
  <c r="H352" i="1"/>
  <c r="K352" i="1" s="1"/>
  <c r="J351" i="1"/>
  <c r="I351" i="1"/>
  <c r="L351" i="1" s="1"/>
  <c r="H351" i="1"/>
  <c r="K351" i="1" s="1"/>
  <c r="J350" i="1"/>
  <c r="I350" i="1"/>
  <c r="L350" i="1" s="1"/>
  <c r="H350" i="1"/>
  <c r="K350" i="1" s="1"/>
  <c r="J349" i="1"/>
  <c r="I349" i="1"/>
  <c r="L349" i="1" s="1"/>
  <c r="H349" i="1"/>
  <c r="K349" i="1" s="1"/>
  <c r="J256" i="1"/>
  <c r="I256" i="1"/>
  <c r="L256" i="1" s="1"/>
  <c r="H256" i="1"/>
  <c r="K256" i="1" s="1"/>
  <c r="J255" i="1"/>
  <c r="I255" i="1"/>
  <c r="L255" i="1" s="1"/>
  <c r="H255" i="1"/>
  <c r="K255" i="1" s="1"/>
  <c r="J254" i="1"/>
  <c r="I254" i="1"/>
  <c r="L254" i="1" s="1"/>
  <c r="H254" i="1"/>
  <c r="K254" i="1" s="1"/>
  <c r="J253" i="1"/>
  <c r="I253" i="1"/>
  <c r="L253" i="1" s="1"/>
  <c r="H253" i="1"/>
  <c r="K253" i="1" s="1"/>
  <c r="J252" i="1"/>
  <c r="I252" i="1"/>
  <c r="L252" i="1" s="1"/>
  <c r="H252" i="1"/>
  <c r="K252" i="1" s="1"/>
  <c r="J244" i="1"/>
  <c r="I244" i="1"/>
  <c r="L244" i="1" s="1"/>
  <c r="H244" i="1"/>
  <c r="K244" i="1" s="1"/>
  <c r="J243" i="1"/>
  <c r="I243" i="1"/>
  <c r="L243" i="1" s="1"/>
  <c r="H243" i="1"/>
  <c r="K243" i="1" s="1"/>
  <c r="J242" i="1"/>
  <c r="I242" i="1"/>
  <c r="L242" i="1" s="1"/>
  <c r="H242" i="1"/>
  <c r="K242" i="1" s="1"/>
  <c r="J241" i="1"/>
  <c r="I241" i="1"/>
  <c r="L241" i="1" s="1"/>
  <c r="H241" i="1"/>
  <c r="K241" i="1" s="1"/>
  <c r="J240" i="1"/>
  <c r="I240" i="1"/>
  <c r="L240" i="1" s="1"/>
  <c r="H240" i="1"/>
  <c r="K240" i="1" s="1"/>
  <c r="J232" i="1"/>
  <c r="I232" i="1"/>
  <c r="L232" i="1" s="1"/>
  <c r="H232" i="1"/>
  <c r="K232" i="1" s="1"/>
  <c r="J231" i="1"/>
  <c r="I231" i="1"/>
  <c r="L231" i="1" s="1"/>
  <c r="H231" i="1"/>
  <c r="K231" i="1" s="1"/>
  <c r="J230" i="1"/>
  <c r="I230" i="1"/>
  <c r="L230" i="1" s="1"/>
  <c r="H230" i="1"/>
  <c r="K230" i="1" s="1"/>
  <c r="J229" i="1"/>
  <c r="I229" i="1"/>
  <c r="L229" i="1" s="1"/>
  <c r="H229" i="1"/>
  <c r="K229" i="1" s="1"/>
  <c r="J228" i="1"/>
  <c r="I228" i="1"/>
  <c r="L228" i="1" s="1"/>
  <c r="H228" i="1"/>
  <c r="K228" i="1" s="1"/>
  <c r="J220" i="1"/>
  <c r="I220" i="1"/>
  <c r="L220" i="1" s="1"/>
  <c r="H220" i="1"/>
  <c r="K220" i="1" s="1"/>
  <c r="J219" i="1"/>
  <c r="I219" i="1"/>
  <c r="L219" i="1" s="1"/>
  <c r="H219" i="1"/>
  <c r="K219" i="1" s="1"/>
  <c r="J218" i="1"/>
  <c r="I218" i="1"/>
  <c r="L218" i="1" s="1"/>
  <c r="H218" i="1"/>
  <c r="K218" i="1" s="1"/>
  <c r="J217" i="1"/>
  <c r="I217" i="1"/>
  <c r="L217" i="1" s="1"/>
  <c r="H217" i="1"/>
  <c r="K217" i="1" s="1"/>
  <c r="J216" i="1"/>
  <c r="I216" i="1"/>
  <c r="L216" i="1" s="1"/>
  <c r="H216" i="1"/>
  <c r="K216" i="1" s="1"/>
  <c r="J208" i="1"/>
  <c r="I208" i="1"/>
  <c r="L208" i="1" s="1"/>
  <c r="H208" i="1"/>
  <c r="K208" i="1" s="1"/>
  <c r="J207" i="1"/>
  <c r="I207" i="1"/>
  <c r="L207" i="1" s="1"/>
  <c r="H207" i="1"/>
  <c r="K207" i="1" s="1"/>
  <c r="J206" i="1"/>
  <c r="I206" i="1"/>
  <c r="L206" i="1" s="1"/>
  <c r="H206" i="1"/>
  <c r="K206" i="1" s="1"/>
  <c r="J205" i="1"/>
  <c r="I205" i="1"/>
  <c r="L205" i="1" s="1"/>
  <c r="H205" i="1"/>
  <c r="K205" i="1" s="1"/>
  <c r="J204" i="1"/>
  <c r="I204" i="1"/>
  <c r="L204" i="1" s="1"/>
  <c r="H204" i="1"/>
  <c r="K204" i="1" s="1"/>
  <c r="J196" i="1"/>
  <c r="I196" i="1"/>
  <c r="L196" i="1" s="1"/>
  <c r="H196" i="1"/>
  <c r="K196" i="1" s="1"/>
  <c r="J195" i="1"/>
  <c r="I195" i="1"/>
  <c r="L195" i="1" s="1"/>
  <c r="H195" i="1"/>
  <c r="K195" i="1" s="1"/>
  <c r="J194" i="1"/>
  <c r="I194" i="1"/>
  <c r="L194" i="1" s="1"/>
  <c r="H194" i="1"/>
  <c r="K194" i="1" s="1"/>
  <c r="J193" i="1"/>
  <c r="I193" i="1"/>
  <c r="L193" i="1" s="1"/>
  <c r="H193" i="1"/>
  <c r="K193" i="1" s="1"/>
  <c r="J192" i="1"/>
  <c r="I192" i="1"/>
  <c r="L192" i="1" s="1"/>
  <c r="H192" i="1"/>
  <c r="K192" i="1" s="1"/>
  <c r="J184" i="1"/>
  <c r="I184" i="1"/>
  <c r="L184" i="1" s="1"/>
  <c r="H184" i="1"/>
  <c r="K184" i="1" s="1"/>
  <c r="J183" i="1"/>
  <c r="I183" i="1"/>
  <c r="L183" i="1" s="1"/>
  <c r="H183" i="1"/>
  <c r="K183" i="1" s="1"/>
  <c r="J182" i="1"/>
  <c r="I182" i="1"/>
  <c r="L182" i="1" s="1"/>
  <c r="H182" i="1"/>
  <c r="K182" i="1" s="1"/>
  <c r="J181" i="1"/>
  <c r="I181" i="1"/>
  <c r="L181" i="1" s="1"/>
  <c r="H181" i="1"/>
  <c r="K181" i="1" s="1"/>
  <c r="J180" i="1"/>
  <c r="I180" i="1"/>
  <c r="L180" i="1" s="1"/>
  <c r="H180" i="1"/>
  <c r="K180" i="1" s="1"/>
  <c r="J160" i="1"/>
  <c r="I160" i="1"/>
  <c r="L160" i="1" s="1"/>
  <c r="H160" i="1"/>
  <c r="K160" i="1" s="1"/>
  <c r="J159" i="1"/>
  <c r="I159" i="1"/>
  <c r="L159" i="1" s="1"/>
  <c r="H159" i="1"/>
  <c r="K159" i="1" s="1"/>
  <c r="J158" i="1"/>
  <c r="I158" i="1"/>
  <c r="L158" i="1" s="1"/>
  <c r="H158" i="1"/>
  <c r="K158" i="1" s="1"/>
  <c r="J157" i="1"/>
  <c r="I157" i="1"/>
  <c r="L157" i="1" s="1"/>
  <c r="H157" i="1"/>
  <c r="K157" i="1" s="1"/>
  <c r="J156" i="1"/>
  <c r="I156" i="1"/>
  <c r="L156" i="1" s="1"/>
  <c r="H156" i="1"/>
  <c r="K156" i="1" s="1"/>
  <c r="J148" i="1"/>
  <c r="I148" i="1"/>
  <c r="L148" i="1" s="1"/>
  <c r="H148" i="1"/>
  <c r="K148" i="1" s="1"/>
  <c r="J147" i="1"/>
  <c r="I147" i="1"/>
  <c r="L147" i="1" s="1"/>
  <c r="H147" i="1"/>
  <c r="K147" i="1" s="1"/>
  <c r="J146" i="1"/>
  <c r="I146" i="1"/>
  <c r="L146" i="1" s="1"/>
  <c r="H146" i="1"/>
  <c r="K146" i="1" s="1"/>
  <c r="J145" i="1"/>
  <c r="I145" i="1"/>
  <c r="L145" i="1" s="1"/>
  <c r="H145" i="1"/>
  <c r="K145" i="1" s="1"/>
  <c r="J144" i="1"/>
  <c r="I144" i="1"/>
  <c r="L144" i="1" s="1"/>
  <c r="H144" i="1"/>
  <c r="K144" i="1" s="1"/>
  <c r="J136" i="1"/>
  <c r="I136" i="1"/>
  <c r="L136" i="1" s="1"/>
  <c r="H136" i="1"/>
  <c r="K136" i="1" s="1"/>
  <c r="J135" i="1"/>
  <c r="I135" i="1"/>
  <c r="L135" i="1" s="1"/>
  <c r="H135" i="1"/>
  <c r="K135" i="1" s="1"/>
  <c r="J134" i="1"/>
  <c r="I134" i="1"/>
  <c r="L134" i="1" s="1"/>
  <c r="H134" i="1"/>
  <c r="K134" i="1" s="1"/>
  <c r="J133" i="1"/>
  <c r="I133" i="1"/>
  <c r="L133" i="1" s="1"/>
  <c r="H133" i="1"/>
  <c r="K133" i="1" s="1"/>
  <c r="J132" i="1"/>
  <c r="I132" i="1"/>
  <c r="L132" i="1" s="1"/>
  <c r="H132" i="1"/>
  <c r="K132" i="1" s="1"/>
  <c r="J124" i="1"/>
  <c r="I124" i="1"/>
  <c r="L124" i="1" s="1"/>
  <c r="H124" i="1"/>
  <c r="K124" i="1" s="1"/>
  <c r="J123" i="1"/>
  <c r="I123" i="1"/>
  <c r="L123" i="1" s="1"/>
  <c r="H123" i="1"/>
  <c r="K123" i="1" s="1"/>
  <c r="J122" i="1"/>
  <c r="I122" i="1"/>
  <c r="L122" i="1" s="1"/>
  <c r="H122" i="1"/>
  <c r="K122" i="1" s="1"/>
  <c r="J121" i="1"/>
  <c r="I121" i="1"/>
  <c r="L121" i="1" s="1"/>
  <c r="H121" i="1"/>
  <c r="K121" i="1" s="1"/>
  <c r="J120" i="1"/>
  <c r="I120" i="1"/>
  <c r="L120" i="1" s="1"/>
  <c r="H120" i="1"/>
  <c r="K120" i="1" s="1"/>
  <c r="J112" i="1"/>
  <c r="I112" i="1"/>
  <c r="L112" i="1" s="1"/>
  <c r="H112" i="1"/>
  <c r="K112" i="1" s="1"/>
  <c r="J111" i="1"/>
  <c r="I111" i="1"/>
  <c r="L111" i="1" s="1"/>
  <c r="H111" i="1"/>
  <c r="K111" i="1" s="1"/>
  <c r="J110" i="1"/>
  <c r="I110" i="1"/>
  <c r="L110" i="1" s="1"/>
  <c r="H110" i="1"/>
  <c r="K110" i="1" s="1"/>
  <c r="J109" i="1"/>
  <c r="I109" i="1"/>
  <c r="L109" i="1" s="1"/>
  <c r="H109" i="1"/>
  <c r="K109" i="1" s="1"/>
  <c r="J108" i="1"/>
  <c r="I108" i="1"/>
  <c r="L108" i="1" s="1"/>
  <c r="H108" i="1"/>
  <c r="K108" i="1" s="1"/>
  <c r="J40" i="1"/>
  <c r="I40" i="1"/>
  <c r="L40" i="1" s="1"/>
  <c r="H40" i="1"/>
  <c r="K40" i="1" s="1"/>
  <c r="J39" i="1"/>
  <c r="I39" i="1"/>
  <c r="L39" i="1" s="1"/>
  <c r="H39" i="1"/>
  <c r="K39" i="1" s="1"/>
  <c r="J38" i="1"/>
  <c r="I38" i="1"/>
  <c r="L38" i="1" s="1"/>
  <c r="H38" i="1"/>
  <c r="K38" i="1" s="1"/>
  <c r="J37" i="1"/>
  <c r="I37" i="1"/>
  <c r="L37" i="1" s="1"/>
  <c r="H37" i="1"/>
  <c r="K37" i="1" s="1"/>
  <c r="J36" i="1"/>
  <c r="I36" i="1"/>
  <c r="L36" i="1" s="1"/>
  <c r="H36" i="1"/>
  <c r="K36" i="1" s="1"/>
  <c r="J10" i="1"/>
  <c r="I10" i="1"/>
  <c r="L10" i="1" s="1"/>
  <c r="H10" i="1"/>
  <c r="K10" i="1" s="1"/>
  <c r="J9" i="1"/>
  <c r="I9" i="1"/>
  <c r="L9" i="1" s="1"/>
  <c r="H9" i="1"/>
  <c r="K9" i="1" s="1"/>
  <c r="J8" i="1"/>
  <c r="I8" i="1"/>
  <c r="L8" i="1" s="1"/>
  <c r="H8" i="1"/>
  <c r="K8" i="1" s="1"/>
  <c r="J7" i="1"/>
  <c r="I7" i="1"/>
  <c r="L7" i="1" s="1"/>
  <c r="H7" i="1"/>
  <c r="K7" i="1" s="1"/>
  <c r="J6" i="1"/>
  <c r="I6" i="1"/>
  <c r="L6" i="1" s="1"/>
  <c r="H6" i="1"/>
  <c r="K6" i="1" s="1"/>
  <c r="J88" i="1"/>
  <c r="I88" i="1"/>
  <c r="L88" i="1" s="1"/>
  <c r="H88" i="1"/>
  <c r="K88" i="1" s="1"/>
  <c r="J87" i="1"/>
  <c r="I87" i="1"/>
  <c r="L87" i="1" s="1"/>
  <c r="H87" i="1"/>
  <c r="K87" i="1" s="1"/>
  <c r="J86" i="1"/>
  <c r="I86" i="1"/>
  <c r="L86" i="1" s="1"/>
  <c r="H86" i="1"/>
  <c r="K86" i="1" s="1"/>
  <c r="J85" i="1"/>
  <c r="I85" i="1"/>
  <c r="L85" i="1" s="1"/>
  <c r="H85" i="1"/>
  <c r="K85" i="1" s="1"/>
  <c r="J84" i="1"/>
  <c r="I84" i="1"/>
  <c r="L84" i="1" s="1"/>
  <c r="H84" i="1"/>
  <c r="K84" i="1" s="1"/>
  <c r="J76" i="1"/>
  <c r="I76" i="1"/>
  <c r="L76" i="1" s="1"/>
  <c r="H76" i="1"/>
  <c r="K76" i="1" s="1"/>
  <c r="J75" i="1"/>
  <c r="I75" i="1"/>
  <c r="L75" i="1" s="1"/>
  <c r="H75" i="1"/>
  <c r="K75" i="1" s="1"/>
  <c r="J74" i="1"/>
  <c r="I74" i="1"/>
  <c r="L74" i="1" s="1"/>
  <c r="H74" i="1"/>
  <c r="K74" i="1" s="1"/>
  <c r="J73" i="1"/>
  <c r="I73" i="1"/>
  <c r="L73" i="1" s="1"/>
  <c r="H73" i="1"/>
  <c r="K73" i="1" s="1"/>
  <c r="J72" i="1"/>
  <c r="I72" i="1"/>
  <c r="L72" i="1" s="1"/>
  <c r="H72" i="1"/>
  <c r="K72" i="1" s="1"/>
  <c r="J64" i="1"/>
  <c r="I64" i="1"/>
  <c r="L64" i="1" s="1"/>
  <c r="H64" i="1"/>
  <c r="K64" i="1" s="1"/>
  <c r="J63" i="1"/>
  <c r="I63" i="1"/>
  <c r="L63" i="1" s="1"/>
  <c r="H63" i="1"/>
  <c r="K63" i="1" s="1"/>
  <c r="J62" i="1"/>
  <c r="I62" i="1"/>
  <c r="L62" i="1" s="1"/>
  <c r="H62" i="1"/>
  <c r="K62" i="1" s="1"/>
  <c r="J61" i="1"/>
  <c r="I61" i="1"/>
  <c r="L61" i="1" s="1"/>
  <c r="H61" i="1"/>
  <c r="K61" i="1" s="1"/>
  <c r="J60" i="1"/>
  <c r="I60" i="1"/>
  <c r="L60" i="1" s="1"/>
  <c r="H60" i="1"/>
  <c r="K60" i="1" s="1"/>
  <c r="J52" i="1"/>
  <c r="I52" i="1"/>
  <c r="L52" i="1" s="1"/>
  <c r="H52" i="1"/>
  <c r="K52" i="1" s="1"/>
  <c r="J51" i="1"/>
  <c r="I51" i="1"/>
  <c r="L51" i="1" s="1"/>
  <c r="H51" i="1"/>
  <c r="K51" i="1" s="1"/>
  <c r="J50" i="1"/>
  <c r="I50" i="1"/>
  <c r="L50" i="1" s="1"/>
  <c r="H50" i="1"/>
  <c r="K50" i="1" s="1"/>
  <c r="J49" i="1"/>
  <c r="I49" i="1"/>
  <c r="L49" i="1" s="1"/>
  <c r="H49" i="1"/>
  <c r="K49" i="1" s="1"/>
  <c r="J48" i="1"/>
  <c r="I48" i="1"/>
  <c r="L48" i="1" s="1"/>
  <c r="H48" i="1"/>
  <c r="K48" i="1" s="1"/>
  <c r="J28" i="1"/>
  <c r="I28" i="1"/>
  <c r="L28" i="1" s="1"/>
  <c r="H28" i="1"/>
  <c r="K28" i="1" s="1"/>
  <c r="J27" i="1"/>
  <c r="I27" i="1"/>
  <c r="L27" i="1" s="1"/>
  <c r="H27" i="1"/>
  <c r="K27" i="1" s="1"/>
  <c r="J26" i="1"/>
  <c r="I26" i="1"/>
  <c r="L26" i="1" s="1"/>
  <c r="H26" i="1"/>
  <c r="K26" i="1" s="1"/>
  <c r="J25" i="1"/>
  <c r="I25" i="1"/>
  <c r="L25" i="1" s="1"/>
  <c r="H25" i="1"/>
  <c r="K25" i="1" s="1"/>
  <c r="J24" i="1"/>
  <c r="I24" i="1"/>
  <c r="L24" i="1" s="1"/>
  <c r="H24" i="1"/>
  <c r="K24" i="1" s="1"/>
  <c r="J172" i="1"/>
  <c r="I172" i="1"/>
  <c r="L172" i="1" s="1"/>
  <c r="H172" i="1"/>
  <c r="K172" i="1" s="1"/>
  <c r="J171" i="1"/>
  <c r="I171" i="1"/>
  <c r="L171" i="1" s="1"/>
  <c r="H171" i="1"/>
  <c r="K171" i="1" s="1"/>
  <c r="J170" i="1"/>
  <c r="I170" i="1"/>
  <c r="L170" i="1" s="1"/>
  <c r="H170" i="1"/>
  <c r="K170" i="1" s="1"/>
  <c r="J169" i="1"/>
  <c r="I169" i="1"/>
  <c r="L169" i="1" s="1"/>
  <c r="H169" i="1"/>
  <c r="K169" i="1" s="1"/>
  <c r="J168" i="1"/>
  <c r="I168" i="1"/>
  <c r="L168" i="1" s="1"/>
  <c r="H168" i="1"/>
  <c r="K168" i="1" s="1"/>
  <c r="D32" i="2" l="1"/>
  <c r="D33" i="2"/>
  <c r="D34" i="2"/>
  <c r="D35" i="2"/>
  <c r="D36" i="2"/>
  <c r="D37" i="2"/>
  <c r="D38" i="2"/>
  <c r="D39" i="2"/>
  <c r="K142" i="10"/>
  <c r="J142" i="10"/>
  <c r="M142" i="10" s="1"/>
  <c r="I142" i="10"/>
  <c r="L142" i="10" s="1"/>
  <c r="K141" i="10"/>
  <c r="J141" i="10"/>
  <c r="M141" i="10" s="1"/>
  <c r="I141" i="10"/>
  <c r="L141" i="10" s="1"/>
  <c r="K140" i="10"/>
  <c r="J140" i="10"/>
  <c r="M140" i="10" s="1"/>
  <c r="I140" i="10"/>
  <c r="L140" i="10" s="1"/>
  <c r="K139" i="10"/>
  <c r="J139" i="10"/>
  <c r="M139" i="10" s="1"/>
  <c r="I139" i="10"/>
  <c r="L139" i="10" s="1"/>
  <c r="K138" i="10"/>
  <c r="J138" i="10"/>
  <c r="M138" i="10" s="1"/>
  <c r="I138" i="10"/>
  <c r="L138" i="10" s="1"/>
  <c r="K136" i="10"/>
  <c r="J136" i="10"/>
  <c r="M136" i="10" s="1"/>
  <c r="I136" i="10"/>
  <c r="L136" i="10" s="1"/>
  <c r="K135" i="10"/>
  <c r="J135" i="10"/>
  <c r="M135" i="10" s="1"/>
  <c r="I135" i="10"/>
  <c r="L135" i="10" s="1"/>
  <c r="K134" i="10"/>
  <c r="J134" i="10"/>
  <c r="M134" i="10" s="1"/>
  <c r="I134" i="10"/>
  <c r="L134" i="10" s="1"/>
  <c r="K133" i="10"/>
  <c r="J133" i="10"/>
  <c r="M133" i="10" s="1"/>
  <c r="I133" i="10"/>
  <c r="L133" i="10" s="1"/>
  <c r="K132" i="10"/>
  <c r="J132" i="10"/>
  <c r="M132" i="10" s="1"/>
  <c r="I132" i="10"/>
  <c r="L132" i="10" s="1"/>
  <c r="K130" i="10"/>
  <c r="J130" i="10"/>
  <c r="M130" i="10" s="1"/>
  <c r="I130" i="10"/>
  <c r="L130" i="10" s="1"/>
  <c r="K129" i="10"/>
  <c r="J129" i="10"/>
  <c r="M129" i="10" s="1"/>
  <c r="I129" i="10"/>
  <c r="L129" i="10" s="1"/>
  <c r="K128" i="10"/>
  <c r="J128" i="10"/>
  <c r="M128" i="10" s="1"/>
  <c r="I128" i="10"/>
  <c r="L128" i="10" s="1"/>
  <c r="K127" i="10"/>
  <c r="J127" i="10"/>
  <c r="M127" i="10" s="1"/>
  <c r="I127" i="10"/>
  <c r="L127" i="10" s="1"/>
  <c r="K126" i="10"/>
  <c r="J126" i="10"/>
  <c r="M126" i="10" s="1"/>
  <c r="I126" i="10"/>
  <c r="L126" i="10" s="1"/>
  <c r="K124" i="10"/>
  <c r="J124" i="10"/>
  <c r="M124" i="10" s="1"/>
  <c r="I124" i="10"/>
  <c r="L124" i="10" s="1"/>
  <c r="K123" i="10"/>
  <c r="J123" i="10"/>
  <c r="M123" i="10" s="1"/>
  <c r="I123" i="10"/>
  <c r="L123" i="10" s="1"/>
  <c r="K122" i="10"/>
  <c r="J122" i="10"/>
  <c r="M122" i="10" s="1"/>
  <c r="I122" i="10"/>
  <c r="L122" i="10" s="1"/>
  <c r="K121" i="10"/>
  <c r="J121" i="10"/>
  <c r="M121" i="10" s="1"/>
  <c r="I121" i="10"/>
  <c r="L121" i="10" s="1"/>
  <c r="K120" i="10"/>
  <c r="J120" i="10"/>
  <c r="M120" i="10" s="1"/>
  <c r="I120" i="10"/>
  <c r="L120" i="10" s="1"/>
  <c r="K118" i="10"/>
  <c r="J118" i="10"/>
  <c r="M118" i="10" s="1"/>
  <c r="I118" i="10"/>
  <c r="L118" i="10" s="1"/>
  <c r="K117" i="10"/>
  <c r="J117" i="10"/>
  <c r="M117" i="10" s="1"/>
  <c r="I117" i="10"/>
  <c r="L117" i="10" s="1"/>
  <c r="K116" i="10"/>
  <c r="J116" i="10"/>
  <c r="M116" i="10" s="1"/>
  <c r="I116" i="10"/>
  <c r="L116" i="10" s="1"/>
  <c r="K115" i="10"/>
  <c r="J115" i="10"/>
  <c r="M115" i="10" s="1"/>
  <c r="I115" i="10"/>
  <c r="L115" i="10" s="1"/>
  <c r="K114" i="10"/>
  <c r="J114" i="10"/>
  <c r="M114" i="10" s="1"/>
  <c r="I114" i="10"/>
  <c r="L114" i="10" s="1"/>
  <c r="K112" i="10"/>
  <c r="J112" i="10"/>
  <c r="M112" i="10" s="1"/>
  <c r="I112" i="10"/>
  <c r="L112" i="10" s="1"/>
  <c r="K111" i="10"/>
  <c r="J111" i="10"/>
  <c r="M111" i="10" s="1"/>
  <c r="I111" i="10"/>
  <c r="L111" i="10" s="1"/>
  <c r="K110" i="10"/>
  <c r="J110" i="10"/>
  <c r="M110" i="10" s="1"/>
  <c r="I110" i="10"/>
  <c r="L110" i="10" s="1"/>
  <c r="K109" i="10"/>
  <c r="J109" i="10"/>
  <c r="M109" i="10" s="1"/>
  <c r="I109" i="10"/>
  <c r="L109" i="10" s="1"/>
  <c r="K108" i="10"/>
  <c r="J108" i="10"/>
  <c r="M108" i="10" s="1"/>
  <c r="I108" i="10"/>
  <c r="L108" i="10" s="1"/>
  <c r="K106" i="10"/>
  <c r="J106" i="10"/>
  <c r="M106" i="10" s="1"/>
  <c r="I106" i="10"/>
  <c r="L106" i="10" s="1"/>
  <c r="K105" i="10"/>
  <c r="J105" i="10"/>
  <c r="M105" i="10" s="1"/>
  <c r="I105" i="10"/>
  <c r="L105" i="10" s="1"/>
  <c r="K104" i="10"/>
  <c r="J104" i="10"/>
  <c r="M104" i="10" s="1"/>
  <c r="I104" i="10"/>
  <c r="L104" i="10" s="1"/>
  <c r="K103" i="10"/>
  <c r="J103" i="10"/>
  <c r="M103" i="10" s="1"/>
  <c r="I103" i="10"/>
  <c r="L103" i="10" s="1"/>
  <c r="K102" i="10"/>
  <c r="J102" i="10"/>
  <c r="M102" i="10" s="1"/>
  <c r="I102" i="10"/>
  <c r="L102" i="10" s="1"/>
  <c r="H12" i="3"/>
  <c r="K12" i="3" s="1"/>
  <c r="I12" i="3"/>
  <c r="L12" i="3" s="1"/>
  <c r="J12" i="3"/>
  <c r="H13" i="3"/>
  <c r="K13" i="3" s="1"/>
  <c r="I13" i="3"/>
  <c r="L13" i="3" s="1"/>
  <c r="J13" i="3"/>
  <c r="H14" i="3"/>
  <c r="K14" i="3" s="1"/>
  <c r="I14" i="3"/>
  <c r="L14" i="3" s="1"/>
  <c r="J14" i="3"/>
  <c r="H15" i="3"/>
  <c r="K15" i="3" s="1"/>
  <c r="I15" i="3"/>
  <c r="L15" i="3" s="1"/>
  <c r="J15" i="3"/>
  <c r="H16" i="3"/>
  <c r="K16" i="3" s="1"/>
  <c r="I16" i="3"/>
  <c r="L16" i="3" s="1"/>
  <c r="J16" i="3"/>
  <c r="H18" i="3"/>
  <c r="K18" i="3" s="1"/>
  <c r="I18" i="3"/>
  <c r="L18" i="3" s="1"/>
  <c r="J18" i="3"/>
  <c r="H19" i="3"/>
  <c r="K19" i="3" s="1"/>
  <c r="I19" i="3"/>
  <c r="L19" i="3" s="1"/>
  <c r="J19" i="3"/>
  <c r="H20" i="3"/>
  <c r="K20" i="3" s="1"/>
  <c r="I20" i="3"/>
  <c r="L20" i="3" s="1"/>
  <c r="J20" i="3"/>
  <c r="H21" i="3"/>
  <c r="K21" i="3" s="1"/>
  <c r="I21" i="3"/>
  <c r="L21" i="3" s="1"/>
  <c r="J21" i="3"/>
  <c r="H22" i="3"/>
  <c r="K22" i="3" s="1"/>
  <c r="I22" i="3"/>
  <c r="L22" i="3" s="1"/>
  <c r="J22" i="3"/>
  <c r="H24" i="3"/>
  <c r="K24" i="3" s="1"/>
  <c r="I24" i="3"/>
  <c r="L24" i="3" s="1"/>
  <c r="J24" i="3"/>
  <c r="H25" i="3"/>
  <c r="K25" i="3" s="1"/>
  <c r="I25" i="3"/>
  <c r="L25" i="3" s="1"/>
  <c r="J25" i="3"/>
  <c r="H26" i="3"/>
  <c r="K26" i="3" s="1"/>
  <c r="I26" i="3"/>
  <c r="L26" i="3" s="1"/>
  <c r="J26" i="3"/>
  <c r="H27" i="3"/>
  <c r="K27" i="3" s="1"/>
  <c r="I27" i="3"/>
  <c r="L27" i="3" s="1"/>
  <c r="J27" i="3"/>
  <c r="H28" i="3"/>
  <c r="K28" i="3" s="1"/>
  <c r="I28" i="3"/>
  <c r="L28" i="3" s="1"/>
  <c r="J28" i="3"/>
  <c r="H30" i="3"/>
  <c r="K30" i="3" s="1"/>
  <c r="I30" i="3"/>
  <c r="L30" i="3" s="1"/>
  <c r="J30" i="3"/>
  <c r="H31" i="3"/>
  <c r="K31" i="3" s="1"/>
  <c r="I31" i="3"/>
  <c r="L31" i="3" s="1"/>
  <c r="J31" i="3"/>
  <c r="H32" i="3"/>
  <c r="K32" i="3" s="1"/>
  <c r="I32" i="3"/>
  <c r="L32" i="3" s="1"/>
  <c r="J32" i="3"/>
  <c r="H33" i="3"/>
  <c r="K33" i="3" s="1"/>
  <c r="I33" i="3"/>
  <c r="L33" i="3" s="1"/>
  <c r="J33" i="3"/>
  <c r="H34" i="3"/>
  <c r="K34" i="3" s="1"/>
  <c r="I34" i="3"/>
  <c r="L34" i="3" s="1"/>
  <c r="J34" i="3"/>
  <c r="H36" i="3"/>
  <c r="K36" i="3" s="1"/>
  <c r="I36" i="3"/>
  <c r="L36" i="3" s="1"/>
  <c r="J36" i="3"/>
  <c r="H37" i="3"/>
  <c r="K37" i="3" s="1"/>
  <c r="I37" i="3"/>
  <c r="L37" i="3" s="1"/>
  <c r="J37" i="3"/>
  <c r="H38" i="3"/>
  <c r="K38" i="3" s="1"/>
  <c r="I38" i="3"/>
  <c r="L38" i="3" s="1"/>
  <c r="J38" i="3"/>
  <c r="H39" i="3"/>
  <c r="K39" i="3" s="1"/>
  <c r="I39" i="3"/>
  <c r="L39" i="3" s="1"/>
  <c r="J39" i="3"/>
  <c r="H40" i="3"/>
  <c r="K40" i="3" s="1"/>
  <c r="I40" i="3"/>
  <c r="L40" i="3" s="1"/>
  <c r="J40" i="3"/>
  <c r="H42" i="3"/>
  <c r="K42" i="3" s="1"/>
  <c r="I42" i="3"/>
  <c r="L42" i="3" s="1"/>
  <c r="J42" i="3"/>
  <c r="H43" i="3"/>
  <c r="K43" i="3" s="1"/>
  <c r="I43" i="3"/>
  <c r="L43" i="3" s="1"/>
  <c r="J43" i="3"/>
  <c r="H44" i="3"/>
  <c r="K44" i="3" s="1"/>
  <c r="I44" i="3"/>
  <c r="L44" i="3" s="1"/>
  <c r="J44" i="3"/>
  <c r="H45" i="3"/>
  <c r="K45" i="3" s="1"/>
  <c r="I45" i="3"/>
  <c r="L45" i="3" s="1"/>
  <c r="J45" i="3"/>
  <c r="H46" i="3"/>
  <c r="K46" i="3" s="1"/>
  <c r="I46" i="3"/>
  <c r="L46" i="3" s="1"/>
  <c r="J46" i="3"/>
  <c r="H48" i="3"/>
  <c r="K48" i="3" s="1"/>
  <c r="I48" i="3"/>
  <c r="L48" i="3" s="1"/>
  <c r="J48" i="3"/>
  <c r="H49" i="3"/>
  <c r="K49" i="3" s="1"/>
  <c r="I49" i="3"/>
  <c r="L49" i="3" s="1"/>
  <c r="J49" i="3"/>
  <c r="H50" i="3"/>
  <c r="K50" i="3" s="1"/>
  <c r="I50" i="3"/>
  <c r="L50" i="3" s="1"/>
  <c r="J50" i="3"/>
  <c r="H51" i="3"/>
  <c r="K51" i="3" s="1"/>
  <c r="I51" i="3"/>
  <c r="L51" i="3" s="1"/>
  <c r="J51" i="3"/>
  <c r="H52" i="3"/>
  <c r="K52" i="3" s="1"/>
  <c r="I52" i="3"/>
  <c r="L52" i="3" s="1"/>
  <c r="J52" i="3"/>
  <c r="H54" i="3"/>
  <c r="K54" i="3" s="1"/>
  <c r="I54" i="3"/>
  <c r="L54" i="3" s="1"/>
  <c r="J54" i="3"/>
  <c r="H55" i="3"/>
  <c r="K55" i="3" s="1"/>
  <c r="I55" i="3"/>
  <c r="L55" i="3" s="1"/>
  <c r="J55" i="3"/>
  <c r="H56" i="3"/>
  <c r="K56" i="3" s="1"/>
  <c r="I56" i="3"/>
  <c r="L56" i="3" s="1"/>
  <c r="J56" i="3"/>
  <c r="H57" i="3"/>
  <c r="K57" i="3" s="1"/>
  <c r="I57" i="3"/>
  <c r="L57" i="3" s="1"/>
  <c r="J57" i="3"/>
  <c r="H58" i="3"/>
  <c r="K58" i="3" s="1"/>
  <c r="I58" i="3"/>
  <c r="L58" i="3" s="1"/>
  <c r="J58" i="3"/>
  <c r="H60" i="3"/>
  <c r="K60" i="3" s="1"/>
  <c r="I60" i="3"/>
  <c r="L60" i="3" s="1"/>
  <c r="J60" i="3"/>
  <c r="H61" i="3"/>
  <c r="K61" i="3" s="1"/>
  <c r="I61" i="3"/>
  <c r="L61" i="3" s="1"/>
  <c r="J61" i="3"/>
  <c r="H62" i="3"/>
  <c r="K62" i="3" s="1"/>
  <c r="I62" i="3"/>
  <c r="L62" i="3" s="1"/>
  <c r="J62" i="3"/>
  <c r="H63" i="3"/>
  <c r="K63" i="3" s="1"/>
  <c r="I63" i="3"/>
  <c r="L63" i="3" s="1"/>
  <c r="J63" i="3"/>
  <c r="H64" i="3"/>
  <c r="K64" i="3" s="1"/>
  <c r="I64" i="3"/>
  <c r="L64" i="3" s="1"/>
  <c r="J64" i="3"/>
  <c r="H66" i="3"/>
  <c r="K66" i="3" s="1"/>
  <c r="I66" i="3"/>
  <c r="L66" i="3" s="1"/>
  <c r="J66" i="3"/>
  <c r="H67" i="3"/>
  <c r="K67" i="3" s="1"/>
  <c r="I67" i="3"/>
  <c r="L67" i="3" s="1"/>
  <c r="J67" i="3"/>
  <c r="H68" i="3"/>
  <c r="K68" i="3" s="1"/>
  <c r="I68" i="3"/>
  <c r="L68" i="3" s="1"/>
  <c r="J68" i="3"/>
  <c r="H69" i="3"/>
  <c r="K69" i="3" s="1"/>
  <c r="I69" i="3"/>
  <c r="L69" i="3" s="1"/>
  <c r="J69" i="3"/>
  <c r="H70" i="3"/>
  <c r="K70" i="3" s="1"/>
  <c r="I70" i="3"/>
  <c r="L70" i="3" s="1"/>
  <c r="J70" i="3"/>
  <c r="H78" i="3"/>
  <c r="K78" i="3" s="1"/>
  <c r="I78" i="3"/>
  <c r="L78" i="3" s="1"/>
  <c r="J78" i="3"/>
  <c r="H79" i="3"/>
  <c r="K79" i="3" s="1"/>
  <c r="I79" i="3"/>
  <c r="L79" i="3" s="1"/>
  <c r="J79" i="3"/>
  <c r="H80" i="3"/>
  <c r="K80" i="3" s="1"/>
  <c r="I80" i="3"/>
  <c r="L80" i="3" s="1"/>
  <c r="J80" i="3"/>
  <c r="H81" i="3"/>
  <c r="K81" i="3" s="1"/>
  <c r="I81" i="3"/>
  <c r="L81" i="3" s="1"/>
  <c r="J81" i="3"/>
  <c r="H82" i="3"/>
  <c r="K82" i="3" s="1"/>
  <c r="I82" i="3"/>
  <c r="L82" i="3" s="1"/>
  <c r="J82" i="3"/>
  <c r="H84" i="3"/>
  <c r="K84" i="3" s="1"/>
  <c r="I84" i="3"/>
  <c r="L84" i="3" s="1"/>
  <c r="J84" i="3"/>
  <c r="H85" i="3"/>
  <c r="K85" i="3" s="1"/>
  <c r="I85" i="3"/>
  <c r="L85" i="3" s="1"/>
  <c r="J85" i="3"/>
  <c r="H86" i="3"/>
  <c r="K86" i="3" s="1"/>
  <c r="I86" i="3"/>
  <c r="L86" i="3" s="1"/>
  <c r="J86" i="3"/>
  <c r="H87" i="3"/>
  <c r="K87" i="3" s="1"/>
  <c r="I87" i="3"/>
  <c r="L87" i="3" s="1"/>
  <c r="J87" i="3"/>
  <c r="H88" i="3"/>
  <c r="K88" i="3" s="1"/>
  <c r="I88" i="3"/>
  <c r="L88" i="3" s="1"/>
  <c r="J88" i="3"/>
  <c r="H90" i="3"/>
  <c r="K90" i="3" s="1"/>
  <c r="I90" i="3"/>
  <c r="L90" i="3" s="1"/>
  <c r="J90" i="3"/>
  <c r="H91" i="3"/>
  <c r="K91" i="3" s="1"/>
  <c r="I91" i="3"/>
  <c r="L91" i="3" s="1"/>
  <c r="J91" i="3"/>
  <c r="H92" i="3"/>
  <c r="K92" i="3" s="1"/>
  <c r="I92" i="3"/>
  <c r="L92" i="3" s="1"/>
  <c r="J92" i="3"/>
  <c r="H93" i="3"/>
  <c r="K93" i="3" s="1"/>
  <c r="I93" i="3"/>
  <c r="L93" i="3" s="1"/>
  <c r="J93" i="3"/>
  <c r="H94" i="3"/>
  <c r="K94" i="3" s="1"/>
  <c r="I94" i="3"/>
  <c r="L94" i="3" s="1"/>
  <c r="J94" i="3"/>
  <c r="H102" i="3"/>
  <c r="K102" i="3" s="1"/>
  <c r="I102" i="3"/>
  <c r="L102" i="3" s="1"/>
  <c r="J102" i="3"/>
  <c r="H103" i="3"/>
  <c r="K103" i="3" s="1"/>
  <c r="I103" i="3"/>
  <c r="L103" i="3" s="1"/>
  <c r="J103" i="3"/>
  <c r="H104" i="3"/>
  <c r="K104" i="3" s="1"/>
  <c r="I104" i="3"/>
  <c r="L104" i="3" s="1"/>
  <c r="J104" i="3"/>
  <c r="H105" i="3"/>
  <c r="K105" i="3" s="1"/>
  <c r="I105" i="3"/>
  <c r="L105" i="3" s="1"/>
  <c r="J105" i="3"/>
  <c r="H106" i="3"/>
  <c r="K106" i="3" s="1"/>
  <c r="I106" i="3"/>
  <c r="L106" i="3" s="1"/>
  <c r="J106" i="3"/>
  <c r="H108" i="3"/>
  <c r="K108" i="3" s="1"/>
  <c r="I108" i="3"/>
  <c r="L108" i="3" s="1"/>
  <c r="J108" i="3"/>
  <c r="H109" i="3"/>
  <c r="K109" i="3" s="1"/>
  <c r="I109" i="3"/>
  <c r="L109" i="3" s="1"/>
  <c r="J109" i="3"/>
  <c r="H110" i="3"/>
  <c r="K110" i="3" s="1"/>
  <c r="I110" i="3"/>
  <c r="L110" i="3" s="1"/>
  <c r="J110" i="3"/>
  <c r="H111" i="3"/>
  <c r="K111" i="3" s="1"/>
  <c r="I111" i="3"/>
  <c r="L111" i="3" s="1"/>
  <c r="J111" i="3"/>
  <c r="H112" i="3"/>
  <c r="K112" i="3" s="1"/>
  <c r="I112" i="3"/>
  <c r="L112" i="3" s="1"/>
  <c r="J112" i="3"/>
  <c r="H114" i="3"/>
  <c r="K114" i="3" s="1"/>
  <c r="I114" i="3"/>
  <c r="L114" i="3" s="1"/>
  <c r="J114" i="3"/>
  <c r="H115" i="3"/>
  <c r="K115" i="3" s="1"/>
  <c r="I115" i="3"/>
  <c r="L115" i="3" s="1"/>
  <c r="J115" i="3"/>
  <c r="H116" i="3"/>
  <c r="K116" i="3" s="1"/>
  <c r="I116" i="3"/>
  <c r="L116" i="3" s="1"/>
  <c r="J116" i="3"/>
  <c r="H117" i="3"/>
  <c r="K117" i="3" s="1"/>
  <c r="I117" i="3"/>
  <c r="L117" i="3" s="1"/>
  <c r="J117" i="3"/>
  <c r="H118" i="3"/>
  <c r="K118" i="3" s="1"/>
  <c r="I118" i="3"/>
  <c r="L118" i="3" s="1"/>
  <c r="J118" i="3"/>
  <c r="H120" i="3"/>
  <c r="K120" i="3" s="1"/>
  <c r="I120" i="3"/>
  <c r="L120" i="3" s="1"/>
  <c r="J120" i="3"/>
  <c r="H121" i="3"/>
  <c r="K121" i="3" s="1"/>
  <c r="I121" i="3"/>
  <c r="L121" i="3" s="1"/>
  <c r="J121" i="3"/>
  <c r="H122" i="3"/>
  <c r="K122" i="3" s="1"/>
  <c r="I122" i="3"/>
  <c r="L122" i="3" s="1"/>
  <c r="J122" i="3"/>
  <c r="H123" i="3"/>
  <c r="K123" i="3" s="1"/>
  <c r="I123" i="3"/>
  <c r="L123" i="3" s="1"/>
  <c r="J123" i="3"/>
  <c r="H124" i="3"/>
  <c r="K124" i="3" s="1"/>
  <c r="I124" i="3"/>
  <c r="L124" i="3" s="1"/>
  <c r="J124" i="3"/>
  <c r="H126" i="3"/>
  <c r="K126" i="3" s="1"/>
  <c r="I126" i="3"/>
  <c r="L126" i="3" s="1"/>
  <c r="J126" i="3"/>
  <c r="H127" i="3"/>
  <c r="K127" i="3" s="1"/>
  <c r="I127" i="3"/>
  <c r="L127" i="3" s="1"/>
  <c r="J127" i="3"/>
  <c r="H128" i="3"/>
  <c r="K128" i="3" s="1"/>
  <c r="I128" i="3"/>
  <c r="L128" i="3" s="1"/>
  <c r="J128" i="3"/>
  <c r="H129" i="3"/>
  <c r="K129" i="3" s="1"/>
  <c r="I129" i="3"/>
  <c r="L129" i="3" s="1"/>
  <c r="J129" i="3"/>
  <c r="H130" i="3"/>
  <c r="K130" i="3" s="1"/>
  <c r="I130" i="3"/>
  <c r="L130" i="3" s="1"/>
  <c r="J130" i="3"/>
  <c r="H132" i="3"/>
  <c r="K132" i="3" s="1"/>
  <c r="I132" i="3"/>
  <c r="L132" i="3" s="1"/>
  <c r="J132" i="3"/>
  <c r="H133" i="3"/>
  <c r="K133" i="3" s="1"/>
  <c r="I133" i="3"/>
  <c r="L133" i="3" s="1"/>
  <c r="J133" i="3"/>
  <c r="H134" i="3"/>
  <c r="K134" i="3" s="1"/>
  <c r="I134" i="3"/>
  <c r="L134" i="3" s="1"/>
  <c r="J134" i="3"/>
  <c r="H135" i="3"/>
  <c r="K135" i="3" s="1"/>
  <c r="I135" i="3"/>
  <c r="L135" i="3" s="1"/>
  <c r="J135" i="3"/>
  <c r="H136" i="3"/>
  <c r="K136" i="3" s="1"/>
  <c r="I136" i="3"/>
  <c r="L136" i="3" s="1"/>
  <c r="J136" i="3"/>
  <c r="H138" i="3"/>
  <c r="K138" i="3" s="1"/>
  <c r="I138" i="3"/>
  <c r="L138" i="3" s="1"/>
  <c r="J138" i="3"/>
  <c r="H139" i="3"/>
  <c r="K139" i="3" s="1"/>
  <c r="I139" i="3"/>
  <c r="L139" i="3" s="1"/>
  <c r="J139" i="3"/>
  <c r="H140" i="3"/>
  <c r="K140" i="3" s="1"/>
  <c r="I140" i="3"/>
  <c r="L140" i="3" s="1"/>
  <c r="J140" i="3"/>
  <c r="H141" i="3"/>
  <c r="K141" i="3" s="1"/>
  <c r="I141" i="3"/>
  <c r="L141" i="3" s="1"/>
  <c r="J141" i="3"/>
  <c r="H142" i="3"/>
  <c r="K142" i="3" s="1"/>
  <c r="I142" i="3"/>
  <c r="L142" i="3" s="1"/>
  <c r="J142" i="3"/>
  <c r="J262" i="1"/>
  <c r="I262" i="1"/>
  <c r="L262" i="1" s="1"/>
  <c r="H262" i="1"/>
  <c r="K262" i="1" s="1"/>
  <c r="J261" i="1"/>
  <c r="I261" i="1"/>
  <c r="L261" i="1" s="1"/>
  <c r="H261" i="1"/>
  <c r="K261" i="1" s="1"/>
  <c r="J260" i="1"/>
  <c r="I260" i="1"/>
  <c r="L260" i="1" s="1"/>
  <c r="H260" i="1"/>
  <c r="K260" i="1" s="1"/>
  <c r="J259" i="1"/>
  <c r="I259" i="1"/>
  <c r="L259" i="1" s="1"/>
  <c r="H259" i="1"/>
  <c r="K259" i="1" s="1"/>
  <c r="J258" i="1"/>
  <c r="I258" i="1"/>
  <c r="L258" i="1" s="1"/>
  <c r="H258" i="1"/>
  <c r="K258" i="1" s="1"/>
  <c r="J250" i="1"/>
  <c r="I250" i="1"/>
  <c r="L250" i="1" s="1"/>
  <c r="H250" i="1"/>
  <c r="K250" i="1" s="1"/>
  <c r="J249" i="1"/>
  <c r="I249" i="1"/>
  <c r="L249" i="1" s="1"/>
  <c r="H249" i="1"/>
  <c r="K249" i="1" s="1"/>
  <c r="J248" i="1"/>
  <c r="I248" i="1"/>
  <c r="L248" i="1" s="1"/>
  <c r="H248" i="1"/>
  <c r="K248" i="1" s="1"/>
  <c r="J247" i="1"/>
  <c r="I247" i="1"/>
  <c r="L247" i="1" s="1"/>
  <c r="H247" i="1"/>
  <c r="K247" i="1" s="1"/>
  <c r="J246" i="1"/>
  <c r="I246" i="1"/>
  <c r="L246" i="1" s="1"/>
  <c r="H246" i="1"/>
  <c r="K246" i="1" s="1"/>
  <c r="J238" i="1"/>
  <c r="I238" i="1"/>
  <c r="L238" i="1" s="1"/>
  <c r="H238" i="1"/>
  <c r="K238" i="1" s="1"/>
  <c r="J237" i="1"/>
  <c r="I237" i="1"/>
  <c r="L237" i="1" s="1"/>
  <c r="H237" i="1"/>
  <c r="K237" i="1" s="1"/>
  <c r="J236" i="1"/>
  <c r="I236" i="1"/>
  <c r="L236" i="1" s="1"/>
  <c r="H236" i="1"/>
  <c r="K236" i="1" s="1"/>
  <c r="J235" i="1"/>
  <c r="I235" i="1"/>
  <c r="L235" i="1" s="1"/>
  <c r="H235" i="1"/>
  <c r="K235" i="1" s="1"/>
  <c r="J234" i="1"/>
  <c r="I234" i="1"/>
  <c r="L234" i="1" s="1"/>
  <c r="H234" i="1"/>
  <c r="K234" i="1" s="1"/>
  <c r="J226" i="1"/>
  <c r="I226" i="1"/>
  <c r="L226" i="1" s="1"/>
  <c r="H226" i="1"/>
  <c r="K226" i="1" s="1"/>
  <c r="J225" i="1"/>
  <c r="I225" i="1"/>
  <c r="L225" i="1" s="1"/>
  <c r="H225" i="1"/>
  <c r="K225" i="1" s="1"/>
  <c r="J224" i="1"/>
  <c r="I224" i="1"/>
  <c r="L224" i="1" s="1"/>
  <c r="H224" i="1"/>
  <c r="K224" i="1" s="1"/>
  <c r="J223" i="1"/>
  <c r="I223" i="1"/>
  <c r="L223" i="1" s="1"/>
  <c r="H223" i="1"/>
  <c r="K223" i="1" s="1"/>
  <c r="J222" i="1"/>
  <c r="I222" i="1"/>
  <c r="L222" i="1" s="1"/>
  <c r="H222" i="1"/>
  <c r="K222" i="1" s="1"/>
  <c r="J214" i="1"/>
  <c r="I214" i="1"/>
  <c r="L214" i="1" s="1"/>
  <c r="H214" i="1"/>
  <c r="K214" i="1" s="1"/>
  <c r="J213" i="1"/>
  <c r="I213" i="1"/>
  <c r="L213" i="1" s="1"/>
  <c r="H213" i="1"/>
  <c r="K213" i="1" s="1"/>
  <c r="J212" i="1"/>
  <c r="I212" i="1"/>
  <c r="L212" i="1" s="1"/>
  <c r="H212" i="1"/>
  <c r="K212" i="1" s="1"/>
  <c r="J211" i="1"/>
  <c r="I211" i="1"/>
  <c r="L211" i="1" s="1"/>
  <c r="H211" i="1"/>
  <c r="K211" i="1" s="1"/>
  <c r="J210" i="1"/>
  <c r="I210" i="1"/>
  <c r="L210" i="1" s="1"/>
  <c r="H210" i="1"/>
  <c r="K210" i="1" s="1"/>
  <c r="J202" i="1"/>
  <c r="I202" i="1"/>
  <c r="L202" i="1" s="1"/>
  <c r="H202" i="1"/>
  <c r="K202" i="1" s="1"/>
  <c r="J201" i="1"/>
  <c r="I201" i="1"/>
  <c r="L201" i="1" s="1"/>
  <c r="H201" i="1"/>
  <c r="K201" i="1" s="1"/>
  <c r="J200" i="1"/>
  <c r="I200" i="1"/>
  <c r="L200" i="1" s="1"/>
  <c r="H200" i="1"/>
  <c r="K200" i="1" s="1"/>
  <c r="J199" i="1"/>
  <c r="I199" i="1"/>
  <c r="L199" i="1" s="1"/>
  <c r="H199" i="1"/>
  <c r="K199" i="1" s="1"/>
  <c r="J198" i="1"/>
  <c r="I198" i="1"/>
  <c r="L198" i="1" s="1"/>
  <c r="H198" i="1"/>
  <c r="K198" i="1" s="1"/>
  <c r="J190" i="1"/>
  <c r="I190" i="1"/>
  <c r="L190" i="1" s="1"/>
  <c r="H190" i="1"/>
  <c r="K190" i="1" s="1"/>
  <c r="J189" i="1"/>
  <c r="I189" i="1"/>
  <c r="L189" i="1" s="1"/>
  <c r="H189" i="1"/>
  <c r="K189" i="1" s="1"/>
  <c r="J188" i="1"/>
  <c r="I188" i="1"/>
  <c r="L188" i="1" s="1"/>
  <c r="H188" i="1"/>
  <c r="K188" i="1" s="1"/>
  <c r="J187" i="1"/>
  <c r="I187" i="1"/>
  <c r="L187" i="1" s="1"/>
  <c r="H187" i="1"/>
  <c r="K187" i="1" s="1"/>
  <c r="J186" i="1"/>
  <c r="I186" i="1"/>
  <c r="L186" i="1" s="1"/>
  <c r="H186" i="1"/>
  <c r="K186" i="1" s="1"/>
  <c r="K100" i="10"/>
  <c r="J100" i="10"/>
  <c r="M100" i="10" s="1"/>
  <c r="I100" i="10"/>
  <c r="L100" i="10" s="1"/>
  <c r="K99" i="10"/>
  <c r="J99" i="10"/>
  <c r="M99" i="10" s="1"/>
  <c r="I99" i="10"/>
  <c r="L99" i="10" s="1"/>
  <c r="K98" i="10"/>
  <c r="J98" i="10"/>
  <c r="M98" i="10" s="1"/>
  <c r="I98" i="10"/>
  <c r="L98" i="10" s="1"/>
  <c r="K97" i="10"/>
  <c r="J97" i="10"/>
  <c r="M97" i="10" s="1"/>
  <c r="I97" i="10"/>
  <c r="L97" i="10" s="1"/>
  <c r="K96" i="10"/>
  <c r="J96" i="10"/>
  <c r="M96" i="10" s="1"/>
  <c r="I96" i="10"/>
  <c r="L96" i="10" s="1"/>
  <c r="K94" i="10"/>
  <c r="J94" i="10"/>
  <c r="M94" i="10" s="1"/>
  <c r="I94" i="10"/>
  <c r="L94" i="10" s="1"/>
  <c r="K93" i="10"/>
  <c r="J93" i="10"/>
  <c r="M93" i="10" s="1"/>
  <c r="I93" i="10"/>
  <c r="L93" i="10" s="1"/>
  <c r="K92" i="10"/>
  <c r="J92" i="10"/>
  <c r="M92" i="10" s="1"/>
  <c r="I92" i="10"/>
  <c r="L92" i="10" s="1"/>
  <c r="K91" i="10"/>
  <c r="J91" i="10"/>
  <c r="M91" i="10" s="1"/>
  <c r="I91" i="10"/>
  <c r="L91" i="10" s="1"/>
  <c r="K90" i="10"/>
  <c r="J90" i="10"/>
  <c r="M90" i="10" s="1"/>
  <c r="I90" i="10"/>
  <c r="L90" i="10" s="1"/>
  <c r="K88" i="10"/>
  <c r="J88" i="10"/>
  <c r="M88" i="10" s="1"/>
  <c r="I88" i="10"/>
  <c r="L88" i="10" s="1"/>
  <c r="K87" i="10"/>
  <c r="J87" i="10"/>
  <c r="M87" i="10" s="1"/>
  <c r="I87" i="10"/>
  <c r="L87" i="10" s="1"/>
  <c r="K86" i="10"/>
  <c r="J86" i="10"/>
  <c r="M86" i="10" s="1"/>
  <c r="I86" i="10"/>
  <c r="L86" i="10" s="1"/>
  <c r="K85" i="10"/>
  <c r="J85" i="10"/>
  <c r="M85" i="10" s="1"/>
  <c r="I85" i="10"/>
  <c r="L85" i="10" s="1"/>
  <c r="K84" i="10"/>
  <c r="J84" i="10"/>
  <c r="M84" i="10" s="1"/>
  <c r="I84" i="10"/>
  <c r="L84" i="10" s="1"/>
  <c r="K82" i="10"/>
  <c r="J82" i="10"/>
  <c r="M82" i="10" s="1"/>
  <c r="I82" i="10"/>
  <c r="L82" i="10" s="1"/>
  <c r="K81" i="10"/>
  <c r="J81" i="10"/>
  <c r="M81" i="10" s="1"/>
  <c r="I81" i="10"/>
  <c r="L81" i="10" s="1"/>
  <c r="K80" i="10"/>
  <c r="J80" i="10"/>
  <c r="M80" i="10" s="1"/>
  <c r="I80" i="10"/>
  <c r="L80" i="10" s="1"/>
  <c r="K79" i="10"/>
  <c r="J79" i="10"/>
  <c r="M79" i="10" s="1"/>
  <c r="I79" i="10"/>
  <c r="L79" i="10" s="1"/>
  <c r="K78" i="10"/>
  <c r="J78" i="10"/>
  <c r="M78" i="10" s="1"/>
  <c r="I78" i="10"/>
  <c r="L78" i="10" s="1"/>
  <c r="K76" i="10"/>
  <c r="J76" i="10"/>
  <c r="M76" i="10" s="1"/>
  <c r="I76" i="10"/>
  <c r="L76" i="10" s="1"/>
  <c r="K75" i="10"/>
  <c r="J75" i="10"/>
  <c r="M75" i="10" s="1"/>
  <c r="I75" i="10"/>
  <c r="L75" i="10" s="1"/>
  <c r="K74" i="10"/>
  <c r="J74" i="10"/>
  <c r="M74" i="10" s="1"/>
  <c r="I74" i="10"/>
  <c r="L74" i="10" s="1"/>
  <c r="K73" i="10"/>
  <c r="J73" i="10"/>
  <c r="M73" i="10" s="1"/>
  <c r="I73" i="10"/>
  <c r="L73" i="10" s="1"/>
  <c r="K72" i="10"/>
  <c r="J72" i="10"/>
  <c r="M72" i="10" s="1"/>
  <c r="I72" i="10"/>
  <c r="L72" i="10" s="1"/>
  <c r="K70" i="10"/>
  <c r="J70" i="10"/>
  <c r="M70" i="10" s="1"/>
  <c r="I70" i="10"/>
  <c r="L70" i="10" s="1"/>
  <c r="K69" i="10"/>
  <c r="J69" i="10"/>
  <c r="M69" i="10" s="1"/>
  <c r="I69" i="10"/>
  <c r="L69" i="10" s="1"/>
  <c r="K68" i="10"/>
  <c r="J68" i="10"/>
  <c r="M68" i="10" s="1"/>
  <c r="I68" i="10"/>
  <c r="L68" i="10" s="1"/>
  <c r="K67" i="10"/>
  <c r="J67" i="10"/>
  <c r="M67" i="10" s="1"/>
  <c r="I67" i="10"/>
  <c r="L67" i="10" s="1"/>
  <c r="K66" i="10"/>
  <c r="J66" i="10"/>
  <c r="M66" i="10" s="1"/>
  <c r="I66" i="10"/>
  <c r="L66" i="10" s="1"/>
  <c r="K64" i="10"/>
  <c r="J64" i="10"/>
  <c r="M64" i="10" s="1"/>
  <c r="I64" i="10"/>
  <c r="L64" i="10" s="1"/>
  <c r="K63" i="10"/>
  <c r="J63" i="10"/>
  <c r="M63" i="10" s="1"/>
  <c r="I63" i="10"/>
  <c r="L63" i="10" s="1"/>
  <c r="K62" i="10"/>
  <c r="J62" i="10"/>
  <c r="M62" i="10" s="1"/>
  <c r="I62" i="10"/>
  <c r="L62" i="10" s="1"/>
  <c r="K61" i="10"/>
  <c r="J61" i="10"/>
  <c r="M61" i="10" s="1"/>
  <c r="I61" i="10"/>
  <c r="L61" i="10" s="1"/>
  <c r="K60" i="10"/>
  <c r="J60" i="10"/>
  <c r="M60" i="10" s="1"/>
  <c r="I60" i="10"/>
  <c r="L60" i="10" s="1"/>
  <c r="K52" i="10"/>
  <c r="J52" i="10"/>
  <c r="M52" i="10" s="1"/>
  <c r="I52" i="10"/>
  <c r="L52" i="10" s="1"/>
  <c r="K51" i="10"/>
  <c r="J51" i="10"/>
  <c r="M51" i="10" s="1"/>
  <c r="I51" i="10"/>
  <c r="L51" i="10" s="1"/>
  <c r="K50" i="10"/>
  <c r="J50" i="10"/>
  <c r="M50" i="10" s="1"/>
  <c r="I50" i="10"/>
  <c r="L50" i="10" s="1"/>
  <c r="K49" i="10"/>
  <c r="J49" i="10"/>
  <c r="M49" i="10" s="1"/>
  <c r="I49" i="10"/>
  <c r="L49" i="10" s="1"/>
  <c r="K48" i="10"/>
  <c r="J48" i="10"/>
  <c r="M48" i="10" s="1"/>
  <c r="I48" i="10"/>
  <c r="L48" i="10" s="1"/>
  <c r="K46" i="10"/>
  <c r="J46" i="10"/>
  <c r="M46" i="10" s="1"/>
  <c r="I46" i="10"/>
  <c r="L46" i="10" s="1"/>
  <c r="K45" i="10"/>
  <c r="J45" i="10"/>
  <c r="M45" i="10" s="1"/>
  <c r="I45" i="10"/>
  <c r="L45" i="10" s="1"/>
  <c r="K44" i="10"/>
  <c r="J44" i="10"/>
  <c r="M44" i="10" s="1"/>
  <c r="I44" i="10"/>
  <c r="L44" i="10" s="1"/>
  <c r="K43" i="10"/>
  <c r="J43" i="10"/>
  <c r="M43" i="10" s="1"/>
  <c r="I43" i="10"/>
  <c r="L43" i="10" s="1"/>
  <c r="K42" i="10"/>
  <c r="J42" i="10"/>
  <c r="M42" i="10" s="1"/>
  <c r="I42" i="10"/>
  <c r="L42" i="10" s="1"/>
  <c r="K40" i="10"/>
  <c r="J40" i="10"/>
  <c r="M40" i="10" s="1"/>
  <c r="I40" i="10"/>
  <c r="L40" i="10" s="1"/>
  <c r="K39" i="10"/>
  <c r="J39" i="10"/>
  <c r="M39" i="10" s="1"/>
  <c r="I39" i="10"/>
  <c r="L39" i="10" s="1"/>
  <c r="K38" i="10"/>
  <c r="J38" i="10"/>
  <c r="M38" i="10" s="1"/>
  <c r="I38" i="10"/>
  <c r="L38" i="10" s="1"/>
  <c r="K37" i="10"/>
  <c r="J37" i="10"/>
  <c r="M37" i="10" s="1"/>
  <c r="I37" i="10"/>
  <c r="L37" i="10" s="1"/>
  <c r="K36" i="10"/>
  <c r="J36" i="10"/>
  <c r="M36" i="10" s="1"/>
  <c r="I36" i="10"/>
  <c r="L36" i="10" s="1"/>
  <c r="K34" i="10"/>
  <c r="J34" i="10"/>
  <c r="M34" i="10" s="1"/>
  <c r="I34" i="10"/>
  <c r="L34" i="10" s="1"/>
  <c r="K33" i="10"/>
  <c r="J33" i="10"/>
  <c r="M33" i="10" s="1"/>
  <c r="I33" i="10"/>
  <c r="L33" i="10" s="1"/>
  <c r="K32" i="10"/>
  <c r="J32" i="10"/>
  <c r="M32" i="10" s="1"/>
  <c r="I32" i="10"/>
  <c r="L32" i="10" s="1"/>
  <c r="K31" i="10"/>
  <c r="J31" i="10"/>
  <c r="M31" i="10" s="1"/>
  <c r="I31" i="10"/>
  <c r="L31" i="10" s="1"/>
  <c r="K30" i="10"/>
  <c r="J30" i="10"/>
  <c r="M30" i="10" s="1"/>
  <c r="I30" i="10"/>
  <c r="L30" i="10" s="1"/>
  <c r="K28" i="10"/>
  <c r="J28" i="10"/>
  <c r="M28" i="10" s="1"/>
  <c r="I28" i="10"/>
  <c r="L28" i="10" s="1"/>
  <c r="K27" i="10"/>
  <c r="J27" i="10"/>
  <c r="M27" i="10" s="1"/>
  <c r="I27" i="10"/>
  <c r="L27" i="10" s="1"/>
  <c r="K26" i="10"/>
  <c r="J26" i="10"/>
  <c r="M26" i="10" s="1"/>
  <c r="I26" i="10"/>
  <c r="L26" i="10" s="1"/>
  <c r="K25" i="10"/>
  <c r="J25" i="10"/>
  <c r="M25" i="10" s="1"/>
  <c r="I25" i="10"/>
  <c r="L25" i="10" s="1"/>
  <c r="K24" i="10"/>
  <c r="J24" i="10"/>
  <c r="M24" i="10" s="1"/>
  <c r="I24" i="10"/>
  <c r="L24" i="10" s="1"/>
  <c r="K22" i="10"/>
  <c r="J22" i="10"/>
  <c r="M22" i="10" s="1"/>
  <c r="I22" i="10"/>
  <c r="L22" i="10" s="1"/>
  <c r="K21" i="10"/>
  <c r="J21" i="10"/>
  <c r="M21" i="10" s="1"/>
  <c r="I21" i="10"/>
  <c r="L21" i="10" s="1"/>
  <c r="K20" i="10"/>
  <c r="J20" i="10"/>
  <c r="M20" i="10" s="1"/>
  <c r="I20" i="10"/>
  <c r="L20" i="10" s="1"/>
  <c r="K19" i="10"/>
  <c r="J19" i="10"/>
  <c r="M19" i="10" s="1"/>
  <c r="I19" i="10"/>
  <c r="L19" i="10" s="1"/>
  <c r="K18" i="10"/>
  <c r="J18" i="10"/>
  <c r="M18" i="10" s="1"/>
  <c r="I18" i="10"/>
  <c r="L18" i="10" s="1"/>
  <c r="K16" i="10"/>
  <c r="J16" i="10"/>
  <c r="M16" i="10" s="1"/>
  <c r="I16" i="10"/>
  <c r="L16" i="10" s="1"/>
  <c r="K15" i="10"/>
  <c r="J15" i="10"/>
  <c r="M15" i="10" s="1"/>
  <c r="I15" i="10"/>
  <c r="L15" i="10" s="1"/>
  <c r="K14" i="10"/>
  <c r="J14" i="10"/>
  <c r="M14" i="10" s="1"/>
  <c r="I14" i="10"/>
  <c r="L14" i="10" s="1"/>
  <c r="K13" i="10"/>
  <c r="J13" i="10"/>
  <c r="M13" i="10" s="1"/>
  <c r="I13" i="10"/>
  <c r="L13" i="10" s="1"/>
  <c r="K12" i="10"/>
  <c r="J12" i="10"/>
  <c r="M12" i="10" s="1"/>
  <c r="I12" i="10"/>
  <c r="L12" i="10" s="1"/>
  <c r="K10" i="10"/>
  <c r="J10" i="10"/>
  <c r="M10" i="10" s="1"/>
  <c r="I10" i="10"/>
  <c r="L10" i="10" s="1"/>
  <c r="K9" i="10"/>
  <c r="J9" i="10"/>
  <c r="M9" i="10" s="1"/>
  <c r="I9" i="10"/>
  <c r="L9" i="10" s="1"/>
  <c r="K8" i="10"/>
  <c r="J8" i="10"/>
  <c r="M8" i="10" s="1"/>
  <c r="I8" i="10"/>
  <c r="L8" i="10" s="1"/>
  <c r="K7" i="10"/>
  <c r="J7" i="10"/>
  <c r="M7" i="10" s="1"/>
  <c r="I7" i="10"/>
  <c r="L7" i="10" s="1"/>
  <c r="K6" i="10"/>
  <c r="J6" i="10"/>
  <c r="M6" i="10" s="1"/>
  <c r="I6" i="10"/>
  <c r="L6" i="10" s="1"/>
  <c r="D28" i="2" l="1"/>
  <c r="D27" i="2"/>
  <c r="D26" i="2"/>
  <c r="D25" i="2"/>
  <c r="D24" i="2"/>
  <c r="D23" i="2"/>
  <c r="D21" i="2"/>
  <c r="D20" i="2"/>
  <c r="D18" i="2"/>
  <c r="D17" i="2"/>
  <c r="D15" i="2"/>
  <c r="H18" i="1"/>
  <c r="K18" i="1" s="1"/>
  <c r="I18" i="1"/>
  <c r="L18" i="1" s="1"/>
  <c r="J18" i="1"/>
  <c r="H19" i="1"/>
  <c r="K19" i="1" s="1"/>
  <c r="I19" i="1"/>
  <c r="L19" i="1" s="1"/>
  <c r="J19" i="1"/>
  <c r="H20" i="1"/>
  <c r="K20" i="1" s="1"/>
  <c r="I20" i="1"/>
  <c r="L20" i="1" s="1"/>
  <c r="J20" i="1"/>
  <c r="H21" i="1"/>
  <c r="K21" i="1" s="1"/>
  <c r="I21" i="1"/>
  <c r="L21" i="1" s="1"/>
  <c r="J21" i="1"/>
  <c r="H22" i="1"/>
  <c r="K22" i="1" s="1"/>
  <c r="I22" i="1"/>
  <c r="L22" i="1" s="1"/>
  <c r="J22" i="1"/>
  <c r="H30" i="1"/>
  <c r="K30" i="1" s="1"/>
  <c r="I30" i="1"/>
  <c r="L30" i="1" s="1"/>
  <c r="J30" i="1"/>
  <c r="H31" i="1"/>
  <c r="K31" i="1" s="1"/>
  <c r="I31" i="1"/>
  <c r="L31" i="1" s="1"/>
  <c r="J31" i="1"/>
  <c r="H32" i="1"/>
  <c r="K32" i="1" s="1"/>
  <c r="I32" i="1"/>
  <c r="L32" i="1" s="1"/>
  <c r="J32" i="1"/>
  <c r="H33" i="1"/>
  <c r="K33" i="1" s="1"/>
  <c r="I33" i="1"/>
  <c r="L33" i="1" s="1"/>
  <c r="J33" i="1"/>
  <c r="H34" i="1"/>
  <c r="K34" i="1" s="1"/>
  <c r="I34" i="1"/>
  <c r="L34" i="1" s="1"/>
  <c r="J34" i="1"/>
  <c r="H42" i="1"/>
  <c r="K42" i="1" s="1"/>
  <c r="I42" i="1"/>
  <c r="L42" i="1" s="1"/>
  <c r="J42" i="1"/>
  <c r="H43" i="1"/>
  <c r="K43" i="1" s="1"/>
  <c r="I43" i="1"/>
  <c r="L43" i="1" s="1"/>
  <c r="J43" i="1"/>
  <c r="H44" i="1"/>
  <c r="K44" i="1" s="1"/>
  <c r="I44" i="1"/>
  <c r="L44" i="1" s="1"/>
  <c r="J44" i="1"/>
  <c r="H45" i="1"/>
  <c r="K45" i="1" s="1"/>
  <c r="I45" i="1"/>
  <c r="L45" i="1" s="1"/>
  <c r="J45" i="1"/>
  <c r="H46" i="1"/>
  <c r="K46" i="1" s="1"/>
  <c r="I46" i="1"/>
  <c r="L46" i="1" s="1"/>
  <c r="J46" i="1"/>
  <c r="H54" i="1"/>
  <c r="K54" i="1" s="1"/>
  <c r="I54" i="1"/>
  <c r="L54" i="1" s="1"/>
  <c r="J54" i="1"/>
  <c r="H55" i="1"/>
  <c r="K55" i="1" s="1"/>
  <c r="I55" i="1"/>
  <c r="L55" i="1" s="1"/>
  <c r="J55" i="1"/>
  <c r="H56" i="1"/>
  <c r="K56" i="1" s="1"/>
  <c r="I56" i="1"/>
  <c r="L56" i="1" s="1"/>
  <c r="J56" i="1"/>
  <c r="H57" i="1"/>
  <c r="K57" i="1" s="1"/>
  <c r="I57" i="1"/>
  <c r="L57" i="1" s="1"/>
  <c r="J57" i="1"/>
  <c r="H58" i="1"/>
  <c r="K58" i="1" s="1"/>
  <c r="I58" i="1"/>
  <c r="L58" i="1" s="1"/>
  <c r="J58" i="1"/>
  <c r="H66" i="1"/>
  <c r="K66" i="1" s="1"/>
  <c r="I66" i="1"/>
  <c r="L66" i="1" s="1"/>
  <c r="J66" i="1"/>
  <c r="H67" i="1"/>
  <c r="K67" i="1" s="1"/>
  <c r="I67" i="1"/>
  <c r="L67" i="1" s="1"/>
  <c r="J67" i="1"/>
  <c r="H68" i="1"/>
  <c r="K68" i="1" s="1"/>
  <c r="I68" i="1"/>
  <c r="L68" i="1" s="1"/>
  <c r="J68" i="1"/>
  <c r="H69" i="1"/>
  <c r="K69" i="1" s="1"/>
  <c r="I69" i="1"/>
  <c r="L69" i="1" s="1"/>
  <c r="J69" i="1"/>
  <c r="H70" i="1"/>
  <c r="K70" i="1" s="1"/>
  <c r="I70" i="1"/>
  <c r="L70" i="1" s="1"/>
  <c r="J70" i="1"/>
  <c r="H78" i="1"/>
  <c r="K78" i="1" s="1"/>
  <c r="I78" i="1"/>
  <c r="L78" i="1" s="1"/>
  <c r="J78" i="1"/>
  <c r="H79" i="1"/>
  <c r="K79" i="1" s="1"/>
  <c r="I79" i="1"/>
  <c r="L79" i="1" s="1"/>
  <c r="J79" i="1"/>
  <c r="H80" i="1"/>
  <c r="K80" i="1" s="1"/>
  <c r="I80" i="1"/>
  <c r="L80" i="1" s="1"/>
  <c r="J80" i="1"/>
  <c r="H81" i="1"/>
  <c r="K81" i="1" s="1"/>
  <c r="I81" i="1"/>
  <c r="L81" i="1" s="1"/>
  <c r="J81" i="1"/>
  <c r="H82" i="1"/>
  <c r="K82" i="1" s="1"/>
  <c r="I82" i="1"/>
  <c r="L82" i="1" s="1"/>
  <c r="J82" i="1"/>
  <c r="H90" i="1"/>
  <c r="K90" i="1" s="1"/>
  <c r="I90" i="1"/>
  <c r="L90" i="1" s="1"/>
  <c r="J90" i="1"/>
  <c r="H91" i="1"/>
  <c r="K91" i="1" s="1"/>
  <c r="I91" i="1"/>
  <c r="L91" i="1" s="1"/>
  <c r="J91" i="1"/>
  <c r="H92" i="1"/>
  <c r="K92" i="1" s="1"/>
  <c r="I92" i="1"/>
  <c r="L92" i="1" s="1"/>
  <c r="J92" i="1"/>
  <c r="H93" i="1"/>
  <c r="K93" i="1" s="1"/>
  <c r="I93" i="1"/>
  <c r="L93" i="1" s="1"/>
  <c r="J93" i="1"/>
  <c r="H94" i="1"/>
  <c r="K94" i="1" s="1"/>
  <c r="I94" i="1"/>
  <c r="L94" i="1" s="1"/>
  <c r="J94" i="1"/>
  <c r="H114" i="1"/>
  <c r="K114" i="1" s="1"/>
  <c r="I114" i="1"/>
  <c r="L114" i="1" s="1"/>
  <c r="J114" i="1"/>
  <c r="H115" i="1"/>
  <c r="K115" i="1" s="1"/>
  <c r="I115" i="1"/>
  <c r="L115" i="1" s="1"/>
  <c r="J115" i="1"/>
  <c r="H116" i="1"/>
  <c r="K116" i="1" s="1"/>
  <c r="I116" i="1"/>
  <c r="L116" i="1" s="1"/>
  <c r="J116" i="1"/>
  <c r="H117" i="1"/>
  <c r="K117" i="1" s="1"/>
  <c r="I117" i="1"/>
  <c r="L117" i="1" s="1"/>
  <c r="J117" i="1"/>
  <c r="H118" i="1"/>
  <c r="K118" i="1" s="1"/>
  <c r="I118" i="1"/>
  <c r="L118" i="1" s="1"/>
  <c r="J118" i="1"/>
  <c r="H126" i="1"/>
  <c r="K126" i="1" s="1"/>
  <c r="I126" i="1"/>
  <c r="L126" i="1" s="1"/>
  <c r="J126" i="1"/>
  <c r="H127" i="1"/>
  <c r="K127" i="1" s="1"/>
  <c r="I127" i="1"/>
  <c r="L127" i="1" s="1"/>
  <c r="J127" i="1"/>
  <c r="H128" i="1"/>
  <c r="K128" i="1" s="1"/>
  <c r="I128" i="1"/>
  <c r="L128" i="1" s="1"/>
  <c r="J128" i="1"/>
  <c r="H129" i="1"/>
  <c r="K129" i="1" s="1"/>
  <c r="I129" i="1"/>
  <c r="L129" i="1" s="1"/>
  <c r="J129" i="1"/>
  <c r="H130" i="1"/>
  <c r="K130" i="1" s="1"/>
  <c r="I130" i="1"/>
  <c r="L130" i="1" s="1"/>
  <c r="J130" i="1"/>
  <c r="H138" i="1"/>
  <c r="K138" i="1" s="1"/>
  <c r="I138" i="1"/>
  <c r="L138" i="1" s="1"/>
  <c r="J138" i="1"/>
  <c r="H139" i="1"/>
  <c r="K139" i="1" s="1"/>
  <c r="I139" i="1"/>
  <c r="L139" i="1" s="1"/>
  <c r="J139" i="1"/>
  <c r="H140" i="1"/>
  <c r="K140" i="1" s="1"/>
  <c r="I140" i="1"/>
  <c r="L140" i="1" s="1"/>
  <c r="J140" i="1"/>
  <c r="H141" i="1"/>
  <c r="K141" i="1" s="1"/>
  <c r="I141" i="1"/>
  <c r="L141" i="1" s="1"/>
  <c r="J141" i="1"/>
  <c r="H142" i="1"/>
  <c r="K142" i="1" s="1"/>
  <c r="I142" i="1"/>
  <c r="L142" i="1" s="1"/>
  <c r="J142" i="1"/>
  <c r="H150" i="1"/>
  <c r="K150" i="1" s="1"/>
  <c r="I150" i="1"/>
  <c r="L150" i="1" s="1"/>
  <c r="J150" i="1"/>
  <c r="H151" i="1"/>
  <c r="K151" i="1" s="1"/>
  <c r="I151" i="1"/>
  <c r="L151" i="1" s="1"/>
  <c r="J151" i="1"/>
  <c r="H152" i="1"/>
  <c r="K152" i="1" s="1"/>
  <c r="I152" i="1"/>
  <c r="L152" i="1" s="1"/>
  <c r="J152" i="1"/>
  <c r="H153" i="1"/>
  <c r="K153" i="1" s="1"/>
  <c r="I153" i="1"/>
  <c r="L153" i="1" s="1"/>
  <c r="J153" i="1"/>
  <c r="H154" i="1"/>
  <c r="K154" i="1" s="1"/>
  <c r="I154" i="1"/>
  <c r="L154" i="1" s="1"/>
  <c r="J154" i="1"/>
  <c r="H162" i="1"/>
  <c r="K162" i="1" s="1"/>
  <c r="I162" i="1"/>
  <c r="L162" i="1" s="1"/>
  <c r="J162" i="1"/>
  <c r="H163" i="1"/>
  <c r="K163" i="1" s="1"/>
  <c r="I163" i="1"/>
  <c r="L163" i="1" s="1"/>
  <c r="J163" i="1"/>
  <c r="H164" i="1"/>
  <c r="K164" i="1" s="1"/>
  <c r="I164" i="1"/>
  <c r="L164" i="1" s="1"/>
  <c r="J164" i="1"/>
  <c r="H165" i="1"/>
  <c r="K165" i="1" s="1"/>
  <c r="I165" i="1"/>
  <c r="L165" i="1" s="1"/>
  <c r="J165" i="1"/>
  <c r="H166" i="1"/>
  <c r="K166" i="1" s="1"/>
  <c r="I166" i="1"/>
  <c r="L166" i="1" s="1"/>
  <c r="J166" i="1"/>
  <c r="H174" i="1"/>
  <c r="K174" i="1" s="1"/>
  <c r="I174" i="1"/>
  <c r="L174" i="1" s="1"/>
  <c r="J174" i="1"/>
  <c r="H175" i="1"/>
  <c r="K175" i="1" s="1"/>
  <c r="I175" i="1"/>
  <c r="L175" i="1" s="1"/>
  <c r="J175" i="1"/>
  <c r="H176" i="1"/>
  <c r="K176" i="1" s="1"/>
  <c r="I176" i="1"/>
  <c r="L176" i="1" s="1"/>
  <c r="J176" i="1"/>
  <c r="H177" i="1"/>
  <c r="K177" i="1" s="1"/>
  <c r="I177" i="1"/>
  <c r="L177" i="1" s="1"/>
  <c r="J177" i="1"/>
  <c r="H178" i="1"/>
  <c r="K178" i="1" s="1"/>
  <c r="I178" i="1"/>
  <c r="L178" i="1" s="1"/>
  <c r="J178" i="1"/>
  <c r="D16" i="2"/>
</calcChain>
</file>

<file path=xl/sharedStrings.xml><?xml version="1.0" encoding="utf-8"?>
<sst xmlns="http://schemas.openxmlformats.org/spreadsheetml/2006/main" count="9974" uniqueCount="654">
  <si>
    <t>Weighted mode</t>
  </si>
  <si>
    <t>Weighted median</t>
  </si>
  <si>
    <t>Simple mode</t>
  </si>
  <si>
    <t>MR Egger</t>
  </si>
  <si>
    <t>Inverse variance weighted</t>
  </si>
  <si>
    <t>Neale: frequency of more than 6 drinks</t>
  </si>
  <si>
    <t>LIU DPW including 23andMe</t>
  </si>
  <si>
    <t>Cannabis Use</t>
  </si>
  <si>
    <t>Viral Pneumonia</t>
  </si>
  <si>
    <t>All Pneumoniae</t>
  </si>
  <si>
    <t>Influenza and Pneumonia</t>
  </si>
  <si>
    <t>Influenza</t>
  </si>
  <si>
    <t>Chronic Lower Respiratory Diseases</t>
  </si>
  <si>
    <t>Bronchitis</t>
  </si>
  <si>
    <t>Bacterial Pneumoniae</t>
  </si>
  <si>
    <t>Asthma/COPD (Kela code 203)</t>
  </si>
  <si>
    <t>Acute Upper Respiratory Infections</t>
  </si>
  <si>
    <t>pval</t>
  </si>
  <si>
    <t>se</t>
  </si>
  <si>
    <t>beta</t>
  </si>
  <si>
    <t>nsnp</t>
  </si>
  <si>
    <t>steiger_pval</t>
  </si>
  <si>
    <t>correct_causal_direction</t>
  </si>
  <si>
    <t>snp_r2.outcome</t>
  </si>
  <si>
    <t>snp_r2.exposure</t>
  </si>
  <si>
    <t>egger_intercept</t>
  </si>
  <si>
    <t>Q_pval</t>
  </si>
  <si>
    <t>Q_df</t>
  </si>
  <si>
    <t>Q</t>
  </si>
  <si>
    <t>Upper 95% OR CI</t>
  </si>
  <si>
    <t>Lower 95% OR CI</t>
  </si>
  <si>
    <t>Odds Ratio</t>
  </si>
  <si>
    <t>Upper 95% CI</t>
  </si>
  <si>
    <t>Lower 95%  CI</t>
  </si>
  <si>
    <t>Method</t>
  </si>
  <si>
    <t>Exposure</t>
  </si>
  <si>
    <t>Outcome</t>
  </si>
  <si>
    <t>Robust adjusted profile score (RAPS)</t>
  </si>
  <si>
    <r>
      <t>MR Steiger directionality</t>
    </r>
    <r>
      <rPr>
        <b/>
        <vertAlign val="superscript"/>
        <sz val="10"/>
        <rFont val="Arial"/>
        <family val="2"/>
      </rPr>
      <t>d</t>
    </r>
  </si>
  <si>
    <r>
      <t>Pleiotropy</t>
    </r>
    <r>
      <rPr>
        <b/>
        <vertAlign val="superscript"/>
        <sz val="10"/>
        <rFont val="Arial"/>
        <family val="2"/>
      </rPr>
      <t>c</t>
    </r>
  </si>
  <si>
    <r>
      <t>Heterogeneity</t>
    </r>
    <r>
      <rPr>
        <b/>
        <vertAlign val="superscript"/>
        <sz val="10"/>
        <rFont val="Arial"/>
        <family val="2"/>
      </rPr>
      <t>b</t>
    </r>
  </si>
  <si>
    <r>
      <t>Two Sample Mendelian Randomisation</t>
    </r>
    <r>
      <rPr>
        <b/>
        <vertAlign val="superscript"/>
        <sz val="10"/>
        <rFont val="Arial"/>
        <family val="2"/>
      </rPr>
      <t>a</t>
    </r>
  </si>
  <si>
    <t>Consortium</t>
  </si>
  <si>
    <t>First Author (Year)</t>
  </si>
  <si>
    <t xml:space="preserve">Sample Size </t>
  </si>
  <si>
    <t>N Cases</t>
  </si>
  <si>
    <t>N Controls</t>
  </si>
  <si>
    <t>Population</t>
  </si>
  <si>
    <t>ID:</t>
  </si>
  <si>
    <t>link</t>
  </si>
  <si>
    <t xml:space="preserve">EXPOSURES: </t>
  </si>
  <si>
    <t>MRC-IEU</t>
  </si>
  <si>
    <t>NA</t>
  </si>
  <si>
    <t>European</t>
  </si>
  <si>
    <t>gwas.mrcieu.ac.uk/datasets/ukb-b-7460/</t>
  </si>
  <si>
    <t>FinnGen Release 3 (16-JUN-2020)</t>
  </si>
  <si>
    <t>J10_UPPERINFEC</t>
  </si>
  <si>
    <t>J10_ASTHMACOPDKELA</t>
  </si>
  <si>
    <t>ASTHMA_INFECTIONS</t>
  </si>
  <si>
    <t>ASTHMA_PNEUMONIA</t>
  </si>
  <si>
    <t>Asthma-related pneumonia</t>
  </si>
  <si>
    <t>J10_PNEUMOBACT</t>
  </si>
  <si>
    <t>J10_BRONCHITIS</t>
  </si>
  <si>
    <t>Acute bronchitis</t>
  </si>
  <si>
    <t>BRONCHITIS</t>
  </si>
  <si>
    <t>J10_LOWCHRON</t>
  </si>
  <si>
    <t>J10_COLD</t>
  </si>
  <si>
    <t>Acute nasopharyngitis (common cold)</t>
  </si>
  <si>
    <t>J10_INFLUENZA</t>
  </si>
  <si>
    <t>J10_INFLUPNEU</t>
  </si>
  <si>
    <t>J10_PNEUMONIA</t>
  </si>
  <si>
    <t>J10_VIRALPNEUMO</t>
  </si>
  <si>
    <t xml:space="preserve">Viral Pneumonia (known virus, not influenza) </t>
  </si>
  <si>
    <t>VIRALPNEUMOKNOWN</t>
  </si>
  <si>
    <t>GSCAN</t>
  </si>
  <si>
    <t>FinnGen</t>
  </si>
  <si>
    <t>GSCAN:</t>
  </si>
  <si>
    <t>GWAS &amp; Sequencing Consortium of Alcohol and Nicotine Use</t>
  </si>
  <si>
    <t>MRC-IEU:</t>
  </si>
  <si>
    <t>Medical Research Center-Integrative Epidemiology Center (UK Bristol)</t>
  </si>
  <si>
    <t>UK Biobank</t>
  </si>
  <si>
    <t>Lifetime Smoking</t>
  </si>
  <si>
    <t xml:space="preserve">  </t>
  </si>
  <si>
    <t>J10VIRALPNEUMO</t>
  </si>
  <si>
    <t>J10PNEUMONIA</t>
  </si>
  <si>
    <t>Cannabis Use Disorder</t>
  </si>
  <si>
    <t>COVID19_HGI_B2_ALL_leave_23andme</t>
  </si>
  <si>
    <t>COVID19_HGI_C1_ALL_leave_23andme</t>
  </si>
  <si>
    <t>COVID19_HGI_B1_ALL</t>
  </si>
  <si>
    <t>COVID19_HGI_B2_ALL_eur_leave_23andme</t>
  </si>
  <si>
    <t>COVID19_HGI_D1_ALL</t>
  </si>
  <si>
    <t>COVID19_HGI_C2_ALL_leave_23andme</t>
  </si>
  <si>
    <t>COVID19_HGI_C2_ALL_eur_leave_23andme</t>
  </si>
  <si>
    <t>PGC</t>
  </si>
  <si>
    <t>Johnson (2020)</t>
  </si>
  <si>
    <t>Frequency of consuming more than 6 drinks</t>
  </si>
  <si>
    <t>Neale Lab</t>
  </si>
  <si>
    <t>Neale (2018)</t>
  </si>
  <si>
    <t>Drinks per week</t>
  </si>
  <si>
    <t>Lifetime smoking</t>
  </si>
  <si>
    <t>Asthma related infections</t>
  </si>
  <si>
    <t>Index</t>
  </si>
  <si>
    <t>Very severe respiratory confirmed covid hospitalized v not hospitalized covid</t>
  </si>
  <si>
    <t>Very severe respiratory confirmed covid  v population</t>
  </si>
  <si>
    <t>Hospitalized v not hospitalized</t>
  </si>
  <si>
    <t>Hospitalized v population (European only)</t>
  </si>
  <si>
    <t>Very severe hospitalized v population</t>
  </si>
  <si>
    <t>COVID v self-reported negative</t>
  </si>
  <si>
    <t>COVID v population  (European only)</t>
  </si>
  <si>
    <t>COVID v population  (predominantly European)</t>
  </si>
  <si>
    <t>Predicted COVID from self-reported symptoms v self-reported negative</t>
  </si>
  <si>
    <t>The COVID-19 Host Genetics Initiative</t>
  </si>
  <si>
    <t>Wootton (2019)</t>
  </si>
  <si>
    <t xml:space="preserve">Liu (2019) </t>
  </si>
  <si>
    <t>Pasman (2018)</t>
  </si>
  <si>
    <t>Bacterial pneumonia</t>
  </si>
  <si>
    <t>FinnGen ID:</t>
  </si>
  <si>
    <t>MRC-IEU ID:</t>
  </si>
  <si>
    <t>Asthma related acute respiratory infections</t>
  </si>
  <si>
    <t>ASTHMA_ARI</t>
  </si>
  <si>
    <t>ASTHMA_PAS</t>
  </si>
  <si>
    <t>INCLUDES: J10_BRONCH|J10_SIMPLBRONCH|J10_BRONCHNAS|J10_COPD|J10_ASTHMA|J10_BRONCHIECTASIS|J10_ASTHMACOPDKELA</t>
  </si>
  <si>
    <t>INCLUDES: J10_COLD|J10_SINUSITIS|J10_PHARYNGITIS|J10_TONSILLITIS|J10_LARYNGITIS|J10_EPIGLOTTITIS|J10_ACUTEUPPERINFEC</t>
  </si>
  <si>
    <t>INCLUDES: J10_INFLUENZA|J10_VIRALPNEUMO|J10_PNEUMOBACT|J10_PNEUMONONBACT|J10_PNEUMONAS</t>
  </si>
  <si>
    <t>INCLUDES: J10_VIRALPNEUMO|J10_PNEUMOPNEUMO|J10_PNEUMOHAEM|J10_PNEUMOBACTEROTH|J10_PNEUMONONBACT|J10_PNEUMONAS</t>
  </si>
  <si>
    <t>INCLUDES: ASTHMA_ACUTE_RESPIRATORY_INFECTIONS|ASTHMA_PNEUMONIA|ASTHMA_SEPTICHE_PNEUMONIA</t>
  </si>
  <si>
    <t>INCLUDES: J10_SINUSITIS|J10_PHARYNGITIS|J10_TONSILLITIS|BRONCHITIS</t>
  </si>
  <si>
    <t>INCLUDES: ASTHMA_PNEUMONIA|ASTHMA_SEPTICHE_PNEUMONIA</t>
  </si>
  <si>
    <t>Asthma-related pneumonia or sepsis</t>
  </si>
  <si>
    <t>INCLUDES: J10_BRONCHITIS|J10_BRONCHIOLITIS|J10_ACUTELOWERNAS|J10_ACUTEUPPERINFEC|INFLUENZA</t>
  </si>
  <si>
    <t>INCLUDES: J10_PNEUMOPNEUMO|J10_PNEUMOHAEM|J10_PNEUMOBACTEROTH</t>
  </si>
  <si>
    <t>INCLUDES: VIRALPNEUMOKNOWN|VIRALPNEUMONAS|MYCOBLUNGATYPICA|J10_PNEUMONAS|PNEUMOBACTKNOWN</t>
  </si>
  <si>
    <t>https://www.finngen.fi/en/access_results</t>
  </si>
  <si>
    <t>COVID-19 HG ID:</t>
  </si>
  <si>
    <t xml:space="preserve">A1_ALL  </t>
  </si>
  <si>
    <t xml:space="preserve">A2_ALL_leave_23andme  </t>
  </si>
  <si>
    <t xml:space="preserve">B1_ALL  </t>
  </si>
  <si>
    <t xml:space="preserve">B2_ALL_eur_leave_23andme  </t>
  </si>
  <si>
    <t xml:space="preserve">B2_ALL_leave_23andme  </t>
  </si>
  <si>
    <t xml:space="preserve">C1_ALL_leave_23andme  </t>
  </si>
  <si>
    <t xml:space="preserve">C2_ALL_eur_leave_23andme  </t>
  </si>
  <si>
    <t xml:space="preserve">C2_ALL_leave_23andme  </t>
  </si>
  <si>
    <t xml:space="preserve">D1_ALL  </t>
  </si>
  <si>
    <t xml:space="preserve">FINNGEN INFECTIOUS DISEASES OUTCOMES: </t>
  </si>
  <si>
    <t>COVID-19 HGI</t>
  </si>
  <si>
    <t>Samplesize</t>
  </si>
  <si>
    <t>Ncases</t>
  </si>
  <si>
    <t>Ncontrols</t>
  </si>
  <si>
    <t>PHENOTYPES:</t>
  </si>
  <si>
    <t>Consortia:</t>
  </si>
  <si>
    <t>none</t>
  </si>
  <si>
    <t>Notes:</t>
  </si>
  <si>
    <t>https://conservancy.umn.edu/handle/11299/201564</t>
  </si>
  <si>
    <t>https://www.dropbox.com/s/0wvm39kpuudrxf5/20416.gwas.imputed_v3.both_sexes.tsv.bgz?dl=0</t>
  </si>
  <si>
    <t>PGC || Alcohol Dependence</t>
  </si>
  <si>
    <t>GRCh37 leave out 23andMe: COVID19_HGI_A2_ALL_leave_23andme_20201020.b37.txt.gz</t>
  </si>
  <si>
    <t>GRCh37 liftover: COVID19_HGI_B1_ALL_20201020.b37.txt.gz</t>
  </si>
  <si>
    <t>GRCh37 liftover: COVID19_HGI_B2_ALL_eur_leave_23andme_20201020.b37.txt.gz</t>
  </si>
  <si>
    <t>GRCh37 leave out 23andMe: COVID19_HGI_B2_ALL_leave_23andme_20201020.b37.txt.gz</t>
  </si>
  <si>
    <t>GRCh37 leave out 23andMe: COVID19_HGI_C1_ALL_leave_23andme_20201020.b37.txt.gz</t>
  </si>
  <si>
    <t>GRCh37 liftover: COVID19_HGI_C2_ALL_eur_leave_23andme_20201020.b37.txt.gz</t>
  </si>
  <si>
    <t>GRCh37 liftover: COVID19_HGI_D1_ALL_20201020.b37.txt.gz</t>
  </si>
  <si>
    <t>Abbreviations:</t>
  </si>
  <si>
    <t xml:space="preserve"> </t>
  </si>
  <si>
    <t>FinnGen Outcome Abbreviations:</t>
  </si>
  <si>
    <t>COVID-19 HGI Abbreviations:</t>
  </si>
  <si>
    <t>N FinnGen</t>
  </si>
  <si>
    <t>.93 European</t>
  </si>
  <si>
    <t>.87 European</t>
  </si>
  <si>
    <t>.99 European</t>
  </si>
  <si>
    <t>.75 European</t>
  </si>
  <si>
    <t>number from FinnGen</t>
  </si>
  <si>
    <t>N UKBB</t>
  </si>
  <si>
    <t>number from UKBB</t>
  </si>
  <si>
    <t xml:space="preserve">UKBB: </t>
  </si>
  <si>
    <t>number of single nucleiotide polymorphisms (snp) used as instrument</t>
  </si>
  <si>
    <t>Mendelian randomization (MR) analysis effect</t>
  </si>
  <si>
    <t>standard error of MR beta</t>
  </si>
  <si>
    <t xml:space="preserve">CI </t>
  </si>
  <si>
    <t>confidence interval of effect (bound)</t>
  </si>
  <si>
    <t xml:space="preserve">OR </t>
  </si>
  <si>
    <t>odds ratio (for binary outcome) equal to exponentiated beta</t>
  </si>
  <si>
    <t>heterogeneity Q statistic</t>
  </si>
  <si>
    <t>Q df</t>
  </si>
  <si>
    <t>Q pval</t>
  </si>
  <si>
    <t>Q statistic degrees of freedom</t>
  </si>
  <si>
    <t xml:space="preserve">Q statistic p-value </t>
  </si>
  <si>
    <t>p-value of relevant statistic</t>
  </si>
  <si>
    <t>Analysis abbreviations:</t>
  </si>
  <si>
    <t>MR PRESSO CORRECTED:</t>
  </si>
  <si>
    <t>Alcohol dependence</t>
  </si>
  <si>
    <t>Walters (2019)</t>
  </si>
  <si>
    <t>https://www.med.unc.edu/pgc/download-results/alcohol-dependence/</t>
  </si>
  <si>
    <t>962*</t>
  </si>
  <si>
    <t>* 962 from FinnTwin2 cohort, which may be included in FinnGen cohort</t>
  </si>
  <si>
    <t>https://www.med.unc.edu/pgc/download-results/cannabis-use</t>
  </si>
  <si>
    <t>Chr</t>
  </si>
  <si>
    <t>SNP</t>
  </si>
  <si>
    <t>G</t>
  </si>
  <si>
    <t>A</t>
  </si>
  <si>
    <t>T</t>
  </si>
  <si>
    <t>C</t>
  </si>
  <si>
    <t>rs1004787</t>
  </si>
  <si>
    <t>rs11692435</t>
  </si>
  <si>
    <t>rs3811038</t>
  </si>
  <si>
    <t>rs74664784</t>
  </si>
  <si>
    <t>rs11768481</t>
  </si>
  <si>
    <t>rs11783093</t>
  </si>
  <si>
    <t>rs12244388</t>
  </si>
  <si>
    <t>rs1713676</t>
  </si>
  <si>
    <t>rs7333559</t>
  </si>
  <si>
    <t>rs1050847</t>
  </si>
  <si>
    <t>rs62098013</t>
  </si>
  <si>
    <t>rs76608582</t>
  </si>
  <si>
    <t>rs6011779</t>
  </si>
  <si>
    <t>rs705687</t>
  </si>
  <si>
    <t>Drinks Per Week</t>
  </si>
  <si>
    <t>rs58107686</t>
  </si>
  <si>
    <t>rs12088813</t>
  </si>
  <si>
    <t>rs5024204</t>
  </si>
  <si>
    <t>rs10753661</t>
  </si>
  <si>
    <t>rs28680958</t>
  </si>
  <si>
    <t>rs823114</t>
  </si>
  <si>
    <t>rs77165542</t>
  </si>
  <si>
    <t>rs1260326</t>
  </si>
  <si>
    <t>rs2178197</t>
  </si>
  <si>
    <t>rs13383034</t>
  </si>
  <si>
    <t>rs13032049</t>
  </si>
  <si>
    <t>rs828867</t>
  </si>
  <si>
    <t>rs13024996</t>
  </si>
  <si>
    <t>rs72859280</t>
  </si>
  <si>
    <t>rs56337305</t>
  </si>
  <si>
    <t>rs13094887</t>
  </si>
  <si>
    <t>rs62250685</t>
  </si>
  <si>
    <t>rs13066454</t>
  </si>
  <si>
    <t>rs9838144</t>
  </si>
  <si>
    <t>rs2011092</t>
  </si>
  <si>
    <t>rs60654199</t>
  </si>
  <si>
    <t>rs6787172</t>
  </si>
  <si>
    <t>rs3748034</t>
  </si>
  <si>
    <t>rs7682824</t>
  </si>
  <si>
    <t>rs11940694</t>
  </si>
  <si>
    <t>rs35538052</t>
  </si>
  <si>
    <t>rs4501255</t>
  </si>
  <si>
    <t>rs12499107</t>
  </si>
  <si>
    <t>rs144198753</t>
  </si>
  <si>
    <t>rs1154414</t>
  </si>
  <si>
    <t>rs1229984</t>
  </si>
  <si>
    <t>&lt;2.2e-308</t>
  </si>
  <si>
    <t>rs10028756</t>
  </si>
  <si>
    <t>rs561222871</t>
  </si>
  <si>
    <t>rs36052336</t>
  </si>
  <si>
    <t>rs2165670</t>
  </si>
  <si>
    <t>rs17029090</t>
  </si>
  <si>
    <t>rs79139602</t>
  </si>
  <si>
    <t>rs4699791</t>
  </si>
  <si>
    <t>rs13107325</t>
  </si>
  <si>
    <t>rs4690727</t>
  </si>
  <si>
    <t>rs10004020</t>
  </si>
  <si>
    <t>rs12651313</t>
  </si>
  <si>
    <t>rs4916723</t>
  </si>
  <si>
    <t>rs12655091</t>
  </si>
  <si>
    <t>rs55872084</t>
  </si>
  <si>
    <t>rs11739827</t>
  </si>
  <si>
    <t>rs10085696</t>
  </si>
  <si>
    <t>rs6460047</t>
  </si>
  <si>
    <t>rs10236149</t>
  </si>
  <si>
    <t>rs35034355</t>
  </si>
  <si>
    <t>rs6951574</t>
  </si>
  <si>
    <t>rs13250583</t>
  </si>
  <si>
    <t>rs1217091</t>
  </si>
  <si>
    <t>rs28601761</t>
  </si>
  <si>
    <t>rs55932213</t>
  </si>
  <si>
    <t>rs10978550</t>
  </si>
  <si>
    <t>rs7074871</t>
  </si>
  <si>
    <t>rs17665139</t>
  </si>
  <si>
    <t>rs7950166</t>
  </si>
  <si>
    <t>rs11030084</t>
  </si>
  <si>
    <t>rs56030824</t>
  </si>
  <si>
    <t>rs10750025</t>
  </si>
  <si>
    <t>rs4938230</t>
  </si>
  <si>
    <t>rs682011</t>
  </si>
  <si>
    <t>rs12795042</t>
  </si>
  <si>
    <t>rs10876188</t>
  </si>
  <si>
    <t>rs3809162</t>
  </si>
  <si>
    <t>rs10506274</t>
  </si>
  <si>
    <t>rs4842786</t>
  </si>
  <si>
    <t>rs500321</t>
  </si>
  <si>
    <t>rs1123285</t>
  </si>
  <si>
    <t>rs2180870</t>
  </si>
  <si>
    <t>rs28929474</t>
  </si>
  <si>
    <t>rs11625650</t>
  </si>
  <si>
    <t>rs2472297</t>
  </si>
  <si>
    <t>rs12907323</t>
  </si>
  <si>
    <t>rs2764771</t>
  </si>
  <si>
    <t>rs17177078</t>
  </si>
  <si>
    <t>rs378421</t>
  </si>
  <si>
    <t>rs113443718</t>
  </si>
  <si>
    <t>rs62044525</t>
  </si>
  <si>
    <t>rs7185555</t>
  </si>
  <si>
    <t>rs79616692</t>
  </si>
  <si>
    <t>rs1104608</t>
  </si>
  <si>
    <t>rs4548913</t>
  </si>
  <si>
    <t>rs3803800</t>
  </si>
  <si>
    <t>rs2854334</t>
  </si>
  <si>
    <t>rs10438820</t>
  </si>
  <si>
    <t>rs9950000</t>
  </si>
  <si>
    <t>rs4092465</t>
  </si>
  <si>
    <t>rs281379</t>
  </si>
  <si>
    <t>rs4815364</t>
  </si>
  <si>
    <t>rs9607814</t>
  </si>
  <si>
    <t>rs10191160</t>
  </si>
  <si>
    <t>rs1028427</t>
  </si>
  <si>
    <t>rs10789062</t>
  </si>
  <si>
    <t>rs111312143</t>
  </si>
  <si>
    <t>rs13296886</t>
  </si>
  <si>
    <t>rs147909804</t>
  </si>
  <si>
    <t>rs187025437</t>
  </si>
  <si>
    <t>rs2006682</t>
  </si>
  <si>
    <t>rs56328486</t>
  </si>
  <si>
    <t>rs5768156</t>
  </si>
  <si>
    <t>rs579837</t>
  </si>
  <si>
    <t>rs7240201</t>
  </si>
  <si>
    <t>rs77694582</t>
  </si>
  <si>
    <t>rs78323057</t>
  </si>
  <si>
    <t>rs79171978</t>
  </si>
  <si>
    <t>rs8088633</t>
  </si>
  <si>
    <t>rs870089</t>
  </si>
  <si>
    <t>rs9571413</t>
  </si>
  <si>
    <t>rs10226228</t>
  </si>
  <si>
    <t>rs8042849</t>
  </si>
  <si>
    <t>rs113382419</t>
  </si>
  <si>
    <t>rs9919670</t>
  </si>
  <si>
    <t>rs2890772</t>
  </si>
  <si>
    <t>rs35175834</t>
  </si>
  <si>
    <t>rs11210229</t>
  </si>
  <si>
    <t>rs62155874</t>
  </si>
  <si>
    <t>rs6119897</t>
  </si>
  <si>
    <t>rs2867112</t>
  </si>
  <si>
    <t>rs986391</t>
  </si>
  <si>
    <t>rs3742365</t>
  </si>
  <si>
    <t>rs2401924</t>
  </si>
  <si>
    <t>rs7807019</t>
  </si>
  <si>
    <t>rs549845</t>
  </si>
  <si>
    <t>rs10922907</t>
  </si>
  <si>
    <t>rs7569203</t>
  </si>
  <si>
    <t>rs17309874</t>
  </si>
  <si>
    <t>rs6778080</t>
  </si>
  <si>
    <t>rs8042134</t>
  </si>
  <si>
    <t>rs17576594</t>
  </si>
  <si>
    <t>rs7766610</t>
  </si>
  <si>
    <t>rs1922018</t>
  </si>
  <si>
    <t>rs7553348</t>
  </si>
  <si>
    <t>rs7528604</t>
  </si>
  <si>
    <t>rs329120</t>
  </si>
  <si>
    <t>rs12623702</t>
  </si>
  <si>
    <t>rs13296519</t>
  </si>
  <si>
    <t>rs6935954</t>
  </si>
  <si>
    <t>rs4671357</t>
  </si>
  <si>
    <t>rs3896224</t>
  </si>
  <si>
    <t>rs326341</t>
  </si>
  <si>
    <t>rs4391802</t>
  </si>
  <si>
    <t>rs72678864</t>
  </si>
  <si>
    <t>rs112282219</t>
  </si>
  <si>
    <t>rs10879871</t>
  </si>
  <si>
    <t>rs889398</t>
  </si>
  <si>
    <t>rs4473348</t>
  </si>
  <si>
    <t>rs1221148</t>
  </si>
  <si>
    <t>rs317021</t>
  </si>
  <si>
    <t>rs1933270</t>
  </si>
  <si>
    <t>rs8614</t>
  </si>
  <si>
    <t>rs11255908</t>
  </si>
  <si>
    <t>rs13153393</t>
  </si>
  <si>
    <t>rs2678670</t>
  </si>
  <si>
    <t>rs421983</t>
  </si>
  <si>
    <t>rs4543592</t>
  </si>
  <si>
    <t>rs11948770</t>
  </si>
  <si>
    <t>rs7039819</t>
  </si>
  <si>
    <t>rs10282292</t>
  </si>
  <si>
    <t>rs2838834</t>
  </si>
  <si>
    <t>rs624833</t>
  </si>
  <si>
    <t>rs62135536</t>
  </si>
  <si>
    <t>rs359243</t>
  </si>
  <si>
    <t>rs6779302</t>
  </si>
  <si>
    <t>rs35169606</t>
  </si>
  <si>
    <t>rs67596067</t>
  </si>
  <si>
    <t>rs2675638</t>
  </si>
  <si>
    <t>rs75742406</t>
  </si>
  <si>
    <t>rs71367545</t>
  </si>
  <si>
    <t>rs71627581</t>
  </si>
  <si>
    <t>rs13016665</t>
  </si>
  <si>
    <t>rs369230</t>
  </si>
  <si>
    <t>rs10052591</t>
  </si>
  <si>
    <t>rs3769949</t>
  </si>
  <si>
    <t>rs7155595</t>
  </si>
  <si>
    <t>rs7077678</t>
  </si>
  <si>
    <t>rs860326</t>
  </si>
  <si>
    <t>rs12202536</t>
  </si>
  <si>
    <t>rs4814873</t>
  </si>
  <si>
    <t>rs147412694</t>
  </si>
  <si>
    <t>rs9842947</t>
  </si>
  <si>
    <t>rs2894808</t>
  </si>
  <si>
    <t>rs12708665</t>
  </si>
  <si>
    <t>rs202645</t>
  </si>
  <si>
    <t>rs4957528</t>
  </si>
  <si>
    <t>rs1246265</t>
  </si>
  <si>
    <t>rs6598539</t>
  </si>
  <si>
    <t>rs13009008</t>
  </si>
  <si>
    <t>rs17553262</t>
  </si>
  <si>
    <t>rs7297175</t>
  </si>
  <si>
    <t>rs245774</t>
  </si>
  <si>
    <t>rs6962772</t>
  </si>
  <si>
    <t>rs12481282</t>
  </si>
  <si>
    <t>rs35343344</t>
  </si>
  <si>
    <t>rs6562474</t>
  </si>
  <si>
    <t>rs775758</t>
  </si>
  <si>
    <t>rs2062882</t>
  </si>
  <si>
    <t>rs7519626</t>
  </si>
  <si>
    <t>rs9435340</t>
  </si>
  <si>
    <t>rs34866095</t>
  </si>
  <si>
    <t>rs348809</t>
  </si>
  <si>
    <t>rs73220544</t>
  </si>
  <si>
    <t>rs4571506</t>
  </si>
  <si>
    <t>rs732083</t>
  </si>
  <si>
    <t>rs6741228</t>
  </si>
  <si>
    <t>rs4949465</t>
  </si>
  <si>
    <t>rs62175972</t>
  </si>
  <si>
    <t>rs136233</t>
  </si>
  <si>
    <t>rs12831617</t>
  </si>
  <si>
    <t>rs11861214</t>
  </si>
  <si>
    <t>rs10918701</t>
  </si>
  <si>
    <t>rs10823968</t>
  </si>
  <si>
    <t>rs74086911</t>
  </si>
  <si>
    <t>rs4731925</t>
  </si>
  <si>
    <t>rs28485305</t>
  </si>
  <si>
    <t>rs1193237</t>
  </si>
  <si>
    <t>rs60952428</t>
  </si>
  <si>
    <t>rs12967855</t>
  </si>
  <si>
    <t>rs2254710</t>
  </si>
  <si>
    <t>rs72674867</t>
  </si>
  <si>
    <t>rs1931263</t>
  </si>
  <si>
    <t>rs57611503</t>
  </si>
  <si>
    <t>rs61796681</t>
  </si>
  <si>
    <t>rs6957896</t>
  </si>
  <si>
    <t>rs72851717</t>
  </si>
  <si>
    <t>Neale 20416 || binge</t>
  </si>
  <si>
    <t>rs74823114</t>
  </si>
  <si>
    <t>rs11039183</t>
  </si>
  <si>
    <t>rs61934664</t>
  </si>
  <si>
    <t>rs11109456</t>
  </si>
  <si>
    <t>rs117153009</t>
  </si>
  <si>
    <t>rs4780866</t>
  </si>
  <si>
    <t>rs7206224</t>
  </si>
  <si>
    <t>rs4889326</t>
  </si>
  <si>
    <t>rs55938136</t>
  </si>
  <si>
    <t>rs578102530</t>
  </si>
  <si>
    <t>rs2664237</t>
  </si>
  <si>
    <t>rs73188536</t>
  </si>
  <si>
    <t>rs28712821</t>
  </si>
  <si>
    <t>rs72660039</t>
  </si>
  <si>
    <t>rs13175670</t>
  </si>
  <si>
    <t>rs7726836</t>
  </si>
  <si>
    <t>rs111531999</t>
  </si>
  <si>
    <t>rs2474896</t>
  </si>
  <si>
    <t>rs76824375</t>
  </si>
  <si>
    <t>rs78332577</t>
  </si>
  <si>
    <t>rs188050174</t>
  </si>
  <si>
    <t>R2</t>
  </si>
  <si>
    <t>F</t>
  </si>
  <si>
    <t>Pos</t>
  </si>
  <si>
    <t>Effect allele</t>
  </si>
  <si>
    <t>Other allele</t>
  </si>
  <si>
    <t>EAF exposure</t>
  </si>
  <si>
    <t>Beta exposure</t>
  </si>
  <si>
    <t>SE exposure</t>
  </si>
  <si>
    <t>P exposure</t>
  </si>
  <si>
    <t>N exposure</t>
  </si>
  <si>
    <t>Ncase exposure</t>
  </si>
  <si>
    <t>Ncontrol exposure</t>
  </si>
  <si>
    <t>DRINKS PER WEEK</t>
  </si>
  <si>
    <t>ALCOHOL DEPENDENCE</t>
  </si>
  <si>
    <t>ALCOHOL BINGING</t>
  </si>
  <si>
    <t>GWAS association effect</t>
  </si>
  <si>
    <t>standard error of beta</t>
  </si>
  <si>
    <t>effect allele</t>
  </si>
  <si>
    <t>allele for which effect calculated</t>
  </si>
  <si>
    <t>P</t>
  </si>
  <si>
    <t>p-value of beta</t>
  </si>
  <si>
    <t>N cases</t>
  </si>
  <si>
    <t>number of cases (for case/control GWAS)</t>
  </si>
  <si>
    <t>N controls</t>
  </si>
  <si>
    <t>number of controls (for case/control GWAS)</t>
  </si>
  <si>
    <t xml:space="preserve">R2 </t>
  </si>
  <si>
    <t>F-statistic</t>
  </si>
  <si>
    <t>Cannabis use disorder</t>
  </si>
  <si>
    <t xml:space="preserve">Exposure </t>
  </si>
  <si>
    <t>Outcome Consortium</t>
  </si>
  <si>
    <t>COVID-19 HG</t>
  </si>
  <si>
    <t>rs35200825</t>
  </si>
  <si>
    <t>rs115440384</t>
  </si>
  <si>
    <t>rs1392816</t>
  </si>
  <si>
    <t>rs12122743</t>
  </si>
  <si>
    <t>rs146341614</t>
  </si>
  <si>
    <t>rs115823976</t>
  </si>
  <si>
    <t>rs79001202</t>
  </si>
  <si>
    <t>rs719504</t>
  </si>
  <si>
    <t>rs11715758</t>
  </si>
  <si>
    <t>rs3773996</t>
  </si>
  <si>
    <t>rs62300770</t>
  </si>
  <si>
    <t>rs2029649</t>
  </si>
  <si>
    <t>rs72818514</t>
  </si>
  <si>
    <t>rs9497404</t>
  </si>
  <si>
    <t>rs553920</t>
  </si>
  <si>
    <t>rs72966717</t>
  </si>
  <si>
    <t>rs7783012</t>
  </si>
  <si>
    <t>rs6958768</t>
  </si>
  <si>
    <t>rs7459111</t>
  </si>
  <si>
    <t>rs1975191</t>
  </si>
  <si>
    <t>rs719012</t>
  </si>
  <si>
    <t>rs686489</t>
  </si>
  <si>
    <t>rs1509513</t>
  </si>
  <si>
    <t>rs9787909</t>
  </si>
  <si>
    <t>rs7137345</t>
  </si>
  <si>
    <t>rs17271123</t>
  </si>
  <si>
    <t>rs79744555</t>
  </si>
  <si>
    <t>rs17514242</t>
  </si>
  <si>
    <t>rs12975781</t>
  </si>
  <si>
    <t>rs6133184</t>
  </si>
  <si>
    <t>rs4817622</t>
  </si>
  <si>
    <t>rs1368740</t>
  </si>
  <si>
    <t>rs9919557</t>
  </si>
  <si>
    <t>rs4099556</t>
  </si>
  <si>
    <t>rs17761723</t>
  </si>
  <si>
    <t>rs9972422</t>
  </si>
  <si>
    <t>rs9435794</t>
  </si>
  <si>
    <t>rs10883796</t>
  </si>
  <si>
    <t>rs1816793</t>
  </si>
  <si>
    <t>rs75448266</t>
  </si>
  <si>
    <t>rs9578502</t>
  </si>
  <si>
    <t>rs353253</t>
  </si>
  <si>
    <t>rs1154693</t>
  </si>
  <si>
    <t>rs714008</t>
  </si>
  <si>
    <t>rs2099149</t>
  </si>
  <si>
    <t>rs4308708</t>
  </si>
  <si>
    <t>rs12036554</t>
  </si>
  <si>
    <t>rs437021</t>
  </si>
  <si>
    <t>rs7586062</t>
  </si>
  <si>
    <t>rs56368231</t>
  </si>
  <si>
    <t>rs10421376</t>
  </si>
  <si>
    <t>rs10499</t>
  </si>
  <si>
    <t>rs150537577</t>
  </si>
  <si>
    <t>rs10849337</t>
  </si>
  <si>
    <t>rs4922663</t>
  </si>
  <si>
    <t>rs11902472</t>
  </si>
  <si>
    <t>rs9268848</t>
  </si>
  <si>
    <t>rs58691539</t>
  </si>
  <si>
    <t>rs7506667</t>
  </si>
  <si>
    <t>rs76565656</t>
  </si>
  <si>
    <t>rs10176762</t>
  </si>
  <si>
    <t>rs61997596</t>
  </si>
  <si>
    <t>rs9320901</t>
  </si>
  <si>
    <t>rs7513688</t>
  </si>
  <si>
    <t>rs116643059</t>
  </si>
  <si>
    <t>rs362312</t>
  </si>
  <si>
    <t>rs13260666</t>
  </si>
  <si>
    <t>rs2245192</t>
  </si>
  <si>
    <t>rs113527454</t>
  </si>
  <si>
    <t>rs139972333</t>
  </si>
  <si>
    <t>rs11786084</t>
  </si>
  <si>
    <t>rs7107987</t>
  </si>
  <si>
    <t>rs7871607</t>
  </si>
  <si>
    <t>rs60539348</t>
  </si>
  <si>
    <t>rs71328455</t>
  </si>
  <si>
    <t>Cannabis use</t>
  </si>
  <si>
    <t xml:space="preserve">CANNABIS USE </t>
  </si>
  <si>
    <t>CANNABIS USE DISORDER</t>
  </si>
  <si>
    <t>Intercept</t>
  </si>
  <si>
    <t>MV iVW</t>
  </si>
  <si>
    <t>MV Egger</t>
  </si>
  <si>
    <t>Alcohol use disorder</t>
  </si>
  <si>
    <t>rs13332432</t>
  </si>
  <si>
    <t>rs1387766</t>
  </si>
  <si>
    <t>rs153106</t>
  </si>
  <si>
    <t>rs16854020</t>
  </si>
  <si>
    <t>rs2299409</t>
  </si>
  <si>
    <t>rs28732378</t>
  </si>
  <si>
    <t>rs331939</t>
  </si>
  <si>
    <t>rs34121753</t>
  </si>
  <si>
    <t>rs76640332</t>
  </si>
  <si>
    <t>rs78234152</t>
  </si>
  <si>
    <t>rs838145</t>
  </si>
  <si>
    <t>Beta</t>
  </si>
  <si>
    <t>SE</t>
  </si>
  <si>
    <t>N</t>
  </si>
  <si>
    <t>EAF</t>
  </si>
  <si>
    <t>Alcohol Use Disorder</t>
  </si>
  <si>
    <t>Outcome ID</t>
  </si>
  <si>
    <t>MV IVW</t>
  </si>
  <si>
    <t xml:space="preserve">B2_ALL_eur_leave(out)_23andme  </t>
  </si>
  <si>
    <t xml:space="preserve">B2_ALL_leave(out)_23andme  </t>
  </si>
  <si>
    <t xml:space="preserve">C2_ALL_leave(out)_23andme  </t>
  </si>
  <si>
    <t>C1_ALL</t>
  </si>
  <si>
    <t>COVID-19 ( ROUND 4)OUTCOMES:</t>
  </si>
  <si>
    <t>https://www.med.unc.edu/pgc/download-results/cannabis-use-disorder</t>
  </si>
  <si>
    <t>Table 2. Genetic instruments for alcohol use and alcohol dependence/ alcohol use disorder</t>
  </si>
  <si>
    <t>Table 4. Genetic instruments for cannabis use and cannabis use disorder</t>
  </si>
  <si>
    <t xml:space="preserve">Table 5. Multivariable genetic instruments for alcohol use, cannabis use and lifetime smoking </t>
  </si>
  <si>
    <t xml:space="preserve">Table 6. Multivariable genetic instruments for alcohol use disorder, cannabis use disorder and lifetime smoking </t>
  </si>
  <si>
    <t>Table 7. Mendelian randomisation analysis results for alcohol use on infectious diseases</t>
  </si>
  <si>
    <t>Table 8. Mendelian randomisation analysis results for lifetime smoking and smoking initiation/ever smoked on infectious diseases</t>
  </si>
  <si>
    <t>Table 9. Mendelian randomisation analysis results for cannabis use and cannabis use disorder on infectious diseases</t>
  </si>
  <si>
    <t xml:space="preserve">Table 2. Genetic instruments for lifetime smoking and smoking initiation/ ever smoked  </t>
  </si>
  <si>
    <t>Table 3. Genetic instruments for alcohol use and alcohol dependence/ alcohol use disorder</t>
  </si>
  <si>
    <t>Table 8. Mendelian randomisation analysis results for lifetime smoking on infectious diseases</t>
  </si>
  <si>
    <t>Table 1. Phenotype descriptions and sources</t>
  </si>
  <si>
    <t>deCODE</t>
  </si>
  <si>
    <t>GRCh37 liftover: COVID19_HGI_C2_ALL_leave_23andme_20201020.b37.txt.gz</t>
  </si>
  <si>
    <t>all</t>
  </si>
  <si>
    <t xml:space="preserve">Asthma/COPD </t>
  </si>
  <si>
    <t xml:space="preserve">LD Score Regression </t>
  </si>
  <si>
    <t>Genetic correlation</t>
  </si>
  <si>
    <t>Exposure traits</t>
  </si>
  <si>
    <t>0.0281 (0.0013)</t>
  </si>
  <si>
    <t>0.6453 (0.062)</t>
  </si>
  <si>
    <t xml:space="preserve"> 0.3447 (0.0218)</t>
  </si>
  <si>
    <t>0.4072 (0.0361)</t>
  </si>
  <si>
    <t>0.3449 (0.041)</t>
  </si>
  <si>
    <t>0.0704 (0.0154)</t>
  </si>
  <si>
    <t>0.7359 (0.0579)</t>
  </si>
  <si>
    <t xml:space="preserve"> 0.1756 (0.0823)</t>
  </si>
  <si>
    <t>0.6954 (0.1015)</t>
  </si>
  <si>
    <t xml:space="preserve"> 0.0969 (0.0035)</t>
  </si>
  <si>
    <t>0.3227 (0.0296</t>
  </si>
  <si>
    <t xml:space="preserve"> 0.6918 (0.0411)</t>
  </si>
  <si>
    <t xml:space="preserve"> 0.1008 (0.0061)</t>
  </si>
  <si>
    <t>0.488 (0.0524)</t>
  </si>
  <si>
    <t>0.0176 (0.0016)</t>
  </si>
  <si>
    <t>Table 1. Phenotype descriptives and sources</t>
  </si>
  <si>
    <t>Table 10. Multivariable Mendelian randomisation analysis results for alcohol use disorder, cannabis use disorder and lifetime on infectious diseases</t>
  </si>
  <si>
    <t>Table 11. Multivariable Mendelian randomisation analysis results for cannabis use, alcohol use and lifetime smoking on infectious diseases</t>
  </si>
  <si>
    <t>h2 (se)</t>
  </si>
  <si>
    <t>N deCODE</t>
  </si>
  <si>
    <t xml:space="preserve">number from deCODE </t>
  </si>
  <si>
    <t xml:space="preserve">Table 3. Genetic instruments for lifetime smoking </t>
  </si>
  <si>
    <t>other allele</t>
  </si>
  <si>
    <t>other allele (non-effect allele)</t>
  </si>
  <si>
    <t xml:space="preserve">P </t>
  </si>
  <si>
    <t xml:space="preserve">N </t>
  </si>
  <si>
    <t xml:space="preserve">EAF </t>
  </si>
  <si>
    <t>single nucleotide polymorphism</t>
  </si>
  <si>
    <t>chromosome</t>
  </si>
  <si>
    <t>base position</t>
  </si>
  <si>
    <t>effect allele frequency</t>
  </si>
  <si>
    <t xml:space="preserve">N cases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</si>
</sst>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"/>
  </numFmts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u/>
      <sz val="12"/>
      <color theme="10"/>
      <name val="Calibri"/>
      <family val="2"/>
      <scheme val="minor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Calibri"/>
      <family val="2"/>
      <scheme val="minor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medium">
        <color auto="1"/>
      </top>
      <bottom style="medium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1" fontId="2" fillId="0" borderId="5" xfId="0" applyNumberFormat="1" applyFont="1" applyBorder="1"/>
    <xf numFmtId="11" fontId="2" fillId="0" borderId="0" xfId="0" applyNumberFormat="1" applyFont="1"/>
    <xf numFmtId="0" fontId="2" fillId="2" borderId="0" xfId="0" applyFont="1" applyFill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11" fontId="3" fillId="0" borderId="11" xfId="1" applyNumberFormat="1" applyFont="1" applyBorder="1" applyAlignment="1">
      <alignment horizontal="center" wrapText="1"/>
    </xf>
    <xf numFmtId="164" fontId="3" fillId="0" borderId="12" xfId="1" applyNumberFormat="1" applyFont="1" applyBorder="1" applyAlignment="1">
      <alignment horizontal="center" wrapText="1"/>
    </xf>
    <xf numFmtId="165" fontId="3" fillId="0" borderId="13" xfId="1" applyNumberFormat="1" applyFont="1" applyBorder="1" applyAlignment="1">
      <alignment horizontal="center" wrapText="1"/>
    </xf>
    <xf numFmtId="0" fontId="3" fillId="0" borderId="12" xfId="1" applyFont="1" applyBorder="1" applyAlignment="1">
      <alignment horizontal="center" wrapText="1"/>
    </xf>
    <xf numFmtId="11" fontId="3" fillId="0" borderId="12" xfId="1" applyNumberFormat="1" applyFont="1" applyBorder="1" applyAlignment="1">
      <alignment horizontal="center" wrapText="1"/>
    </xf>
    <xf numFmtId="11" fontId="3" fillId="0" borderId="13" xfId="1" applyNumberFormat="1" applyFont="1" applyBorder="1" applyAlignment="1">
      <alignment horizontal="center" wrapText="1"/>
    </xf>
    <xf numFmtId="164" fontId="3" fillId="0" borderId="11" xfId="1" applyNumberFormat="1" applyFont="1" applyBorder="1" applyAlignment="1">
      <alignment horizontal="center" wrapText="1"/>
    </xf>
    <xf numFmtId="164" fontId="3" fillId="0" borderId="13" xfId="1" applyNumberFormat="1" applyFont="1" applyBorder="1" applyAlignment="1">
      <alignment horizontal="center" wrapText="1"/>
    </xf>
    <xf numFmtId="11" fontId="3" fillId="0" borderId="14" xfId="1" applyNumberFormat="1" applyFont="1" applyBorder="1" applyAlignment="1">
      <alignment horizontal="center" wrapText="1"/>
    </xf>
    <xf numFmtId="0" fontId="3" fillId="0" borderId="15" xfId="1" applyFont="1" applyBorder="1" applyAlignment="1">
      <alignment horizontal="center" wrapText="1"/>
    </xf>
    <xf numFmtId="164" fontId="3" fillId="0" borderId="15" xfId="1" applyNumberFormat="1" applyFont="1" applyBorder="1" applyAlignment="1">
      <alignment horizontal="center" wrapText="1"/>
    </xf>
    <xf numFmtId="164" fontId="3" fillId="0" borderId="2" xfId="1" applyNumberFormat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4" xfId="1" applyFont="1" applyBorder="1" applyAlignment="1">
      <alignment horizontal="left"/>
    </xf>
    <xf numFmtId="0" fontId="3" fillId="0" borderId="20" xfId="1" applyFont="1" applyBorder="1" applyAlignment="1">
      <alignment wrapText="1"/>
    </xf>
    <xf numFmtId="11" fontId="4" fillId="0" borderId="0" xfId="1" applyNumberFormat="1" applyFont="1" applyAlignment="1">
      <alignment horizontal="center"/>
    </xf>
    <xf numFmtId="164" fontId="4" fillId="0" borderId="0" xfId="1" applyNumberFormat="1" applyFont="1"/>
    <xf numFmtId="0" fontId="4" fillId="0" borderId="0" xfId="1" applyFont="1"/>
    <xf numFmtId="164" fontId="4" fillId="0" borderId="0" xfId="1" applyNumberFormat="1" applyFont="1" applyAlignment="1">
      <alignment horizontal="right"/>
    </xf>
    <xf numFmtId="0" fontId="4" fillId="0" borderId="0" xfId="1" applyFont="1" applyAlignment="1">
      <alignment horizontal="center"/>
    </xf>
    <xf numFmtId="164" fontId="4" fillId="0" borderId="0" xfId="1" applyNumberFormat="1" applyFont="1" applyAlignment="1">
      <alignment horizontal="center"/>
    </xf>
    <xf numFmtId="11" fontId="4" fillId="0" borderId="2" xfId="1" applyNumberFormat="1" applyFont="1" applyBorder="1" applyAlignment="1">
      <alignment horizontal="center"/>
    </xf>
    <xf numFmtId="164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" xfId="1" applyFont="1" applyBorder="1"/>
    <xf numFmtId="0" fontId="3" fillId="0" borderId="2" xfId="1" applyFont="1" applyBorder="1"/>
    <xf numFmtId="0" fontId="3" fillId="0" borderId="0" xfId="1" applyFont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21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0" fontId="7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7" fillId="0" borderId="10" xfId="0" applyFont="1" applyBorder="1"/>
    <xf numFmtId="0" fontId="7" fillId="0" borderId="4" xfId="0" applyFont="1" applyBorder="1"/>
    <xf numFmtId="0" fontId="3" fillId="0" borderId="16" xfId="1" applyFont="1" applyBorder="1" applyAlignment="1">
      <alignment horizontal="center" wrapText="1"/>
    </xf>
    <xf numFmtId="164" fontId="3" fillId="0" borderId="16" xfId="1" applyNumberFormat="1" applyFont="1" applyBorder="1" applyAlignment="1">
      <alignment horizontal="center" wrapText="1"/>
    </xf>
    <xf numFmtId="0" fontId="2" fillId="0" borderId="0" xfId="0" applyFont="1" applyBorder="1"/>
    <xf numFmtId="0" fontId="2" fillId="0" borderId="21" xfId="0" applyFont="1" applyBorder="1"/>
    <xf numFmtId="11" fontId="2" fillId="0" borderId="2" xfId="0" applyNumberFormat="1" applyFont="1" applyBorder="1"/>
    <xf numFmtId="11" fontId="2" fillId="0" borderId="1" xfId="0" applyNumberFormat="1" applyFont="1" applyBorder="1"/>
    <xf numFmtId="11" fontId="2" fillId="0" borderId="0" xfId="0" applyNumberFormat="1" applyFont="1" applyBorder="1"/>
    <xf numFmtId="0" fontId="2" fillId="2" borderId="0" xfId="0" applyFont="1" applyFill="1" applyBorder="1"/>
    <xf numFmtId="0" fontId="7" fillId="0" borderId="10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7" xfId="0" applyFont="1" applyBorder="1"/>
    <xf numFmtId="1" fontId="2" fillId="0" borderId="7" xfId="0" applyNumberFormat="1" applyFont="1" applyBorder="1"/>
    <xf numFmtId="0" fontId="7" fillId="0" borderId="10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2" fillId="0" borderId="10" xfId="0" applyFont="1" applyBorder="1" applyAlignment="1">
      <alignment horizontal="right"/>
    </xf>
    <xf numFmtId="0" fontId="8" fillId="0" borderId="7" xfId="2" applyFont="1" applyBorder="1"/>
    <xf numFmtId="0" fontId="7" fillId="0" borderId="7" xfId="0" applyFont="1" applyFill="1" applyBorder="1"/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7" fillId="0" borderId="22" xfId="0" applyFont="1" applyBorder="1"/>
    <xf numFmtId="0" fontId="2" fillId="2" borderId="7" xfId="0" applyFont="1" applyFill="1" applyBorder="1"/>
    <xf numFmtId="0" fontId="2" fillId="2" borderId="6" xfId="0" applyFont="1" applyFill="1" applyBorder="1"/>
    <xf numFmtId="0" fontId="2" fillId="0" borderId="0" xfId="0" applyFont="1" applyFill="1"/>
    <xf numFmtId="11" fontId="2" fillId="0" borderId="0" xfId="0" applyNumberFormat="1" applyFont="1" applyFill="1"/>
    <xf numFmtId="0" fontId="2" fillId="0" borderId="0" xfId="0" applyFont="1" applyFill="1" applyBorder="1"/>
    <xf numFmtId="11" fontId="2" fillId="0" borderId="0" xfId="0" applyNumberFormat="1" applyFont="1" applyFill="1" applyBorder="1"/>
    <xf numFmtId="0" fontId="2" fillId="0" borderId="21" xfId="0" applyFont="1" applyFill="1" applyBorder="1"/>
    <xf numFmtId="0" fontId="2" fillId="0" borderId="6" xfId="0" applyFont="1" applyFill="1" applyBorder="1"/>
    <xf numFmtId="0" fontId="2" fillId="0" borderId="5" xfId="0" applyFont="1" applyFill="1" applyBorder="1"/>
    <xf numFmtId="0" fontId="2" fillId="0" borderId="7" xfId="0" applyFont="1" applyFill="1" applyBorder="1"/>
    <xf numFmtId="11" fontId="2" fillId="2" borderId="0" xfId="0" applyNumberFormat="1" applyFont="1" applyFill="1"/>
    <xf numFmtId="0" fontId="2" fillId="0" borderId="2" xfId="0" applyFont="1" applyFill="1" applyBorder="1" applyAlignment="1">
      <alignment horizontal="left"/>
    </xf>
    <xf numFmtId="0" fontId="7" fillId="0" borderId="2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0" xfId="0" applyFont="1" applyFill="1" applyBorder="1"/>
    <xf numFmtId="0" fontId="2" fillId="0" borderId="2" xfId="0" applyFont="1" applyFill="1" applyBorder="1"/>
    <xf numFmtId="11" fontId="2" fillId="0" borderId="5" xfId="0" applyNumberFormat="1" applyFont="1" applyFill="1" applyBorder="1"/>
    <xf numFmtId="11" fontId="2" fillId="2" borderId="0" xfId="0" applyNumberFormat="1" applyFont="1" applyFill="1" applyBorder="1"/>
    <xf numFmtId="0" fontId="2" fillId="0" borderId="9" xfId="0" applyFont="1" applyFill="1" applyBorder="1"/>
    <xf numFmtId="164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11" fontId="4" fillId="0" borderId="0" xfId="1" applyNumberFormat="1" applyFont="1" applyFill="1" applyAlignment="1">
      <alignment horizontal="center"/>
    </xf>
    <xf numFmtId="164" fontId="3" fillId="0" borderId="16" xfId="1" applyNumberFormat="1" applyFont="1" applyFill="1" applyBorder="1" applyAlignment="1">
      <alignment horizontal="center" wrapText="1"/>
    </xf>
    <xf numFmtId="0" fontId="3" fillId="0" borderId="15" xfId="1" applyFont="1" applyFill="1" applyBorder="1" applyAlignment="1">
      <alignment horizontal="center" wrapText="1"/>
    </xf>
    <xf numFmtId="11" fontId="3" fillId="0" borderId="14" xfId="1" applyNumberFormat="1" applyFont="1" applyFill="1" applyBorder="1" applyAlignment="1">
      <alignment horizontal="center" wrapText="1"/>
    </xf>
    <xf numFmtId="0" fontId="2" fillId="0" borderId="8" xfId="0" applyFont="1" applyFill="1" applyBorder="1"/>
    <xf numFmtId="0" fontId="2" fillId="0" borderId="3" xfId="0" applyFont="1" applyFill="1" applyBorder="1"/>
    <xf numFmtId="0" fontId="2" fillId="0" borderId="1" xfId="0" applyFont="1" applyFill="1" applyBorder="1"/>
    <xf numFmtId="164" fontId="4" fillId="0" borderId="0" xfId="1" applyNumberFormat="1" applyFont="1" applyFill="1" applyAlignment="1">
      <alignment horizontal="right"/>
    </xf>
    <xf numFmtId="0" fontId="4" fillId="0" borderId="0" xfId="1" applyFont="1" applyFill="1"/>
    <xf numFmtId="164" fontId="4" fillId="0" borderId="0" xfId="1" applyNumberFormat="1" applyFont="1" applyFill="1"/>
    <xf numFmtId="164" fontId="3" fillId="0" borderId="13" xfId="1" applyNumberFormat="1" applyFont="1" applyFill="1" applyBorder="1" applyAlignment="1">
      <alignment horizontal="center" wrapText="1"/>
    </xf>
    <xf numFmtId="164" fontId="3" fillId="0" borderId="12" xfId="1" applyNumberFormat="1" applyFont="1" applyFill="1" applyBorder="1" applyAlignment="1">
      <alignment horizontal="center" wrapText="1"/>
    </xf>
    <xf numFmtId="164" fontId="3" fillId="0" borderId="11" xfId="1" applyNumberFormat="1" applyFont="1" applyFill="1" applyBorder="1" applyAlignment="1">
      <alignment horizontal="center" wrapText="1"/>
    </xf>
    <xf numFmtId="11" fontId="3" fillId="0" borderId="13" xfId="1" applyNumberFormat="1" applyFont="1" applyFill="1" applyBorder="1" applyAlignment="1">
      <alignment horizontal="center" wrapText="1"/>
    </xf>
    <xf numFmtId="11" fontId="3" fillId="0" borderId="12" xfId="1" applyNumberFormat="1" applyFont="1" applyFill="1" applyBorder="1" applyAlignment="1">
      <alignment horizontal="center" wrapText="1"/>
    </xf>
    <xf numFmtId="0" fontId="3" fillId="0" borderId="12" xfId="1" applyFont="1" applyFill="1" applyBorder="1" applyAlignment="1">
      <alignment horizontal="center" wrapText="1"/>
    </xf>
    <xf numFmtId="11" fontId="3" fillId="0" borderId="11" xfId="1" applyNumberFormat="1" applyFont="1" applyFill="1" applyBorder="1" applyAlignment="1">
      <alignment horizontal="center" wrapText="1"/>
    </xf>
    <xf numFmtId="165" fontId="3" fillId="0" borderId="13" xfId="1" applyNumberFormat="1" applyFont="1" applyFill="1" applyBorder="1" applyAlignment="1">
      <alignment horizontal="center" wrapText="1"/>
    </xf>
    <xf numFmtId="11" fontId="2" fillId="0" borderId="2" xfId="0" applyNumberFormat="1" applyFont="1" applyFill="1" applyBorder="1"/>
    <xf numFmtId="11" fontId="2" fillId="0" borderId="1" xfId="0" applyNumberFormat="1" applyFont="1" applyFill="1" applyBorder="1"/>
    <xf numFmtId="0" fontId="3" fillId="0" borderId="16" xfId="1" applyFont="1" applyBorder="1" applyAlignment="1">
      <alignment horizontal="center" wrapText="1"/>
    </xf>
    <xf numFmtId="164" fontId="3" fillId="0" borderId="16" xfId="1" applyNumberFormat="1" applyFont="1" applyBorder="1" applyAlignment="1">
      <alignment horizontal="center" wrapText="1"/>
    </xf>
    <xf numFmtId="11" fontId="0" fillId="0" borderId="0" xfId="0" applyNumberFormat="1"/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Border="1" applyAlignment="1">
      <alignment horizontal="center"/>
    </xf>
    <xf numFmtId="0" fontId="9" fillId="0" borderId="0" xfId="0" applyFont="1"/>
    <xf numFmtId="0" fontId="0" fillId="0" borderId="0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Border="1"/>
    <xf numFmtId="11" fontId="0" fillId="0" borderId="0" xfId="0" applyNumberFormat="1" applyBorder="1"/>
    <xf numFmtId="11" fontId="3" fillId="0" borderId="23" xfId="1" applyNumberFormat="1" applyFont="1" applyBorder="1" applyAlignment="1">
      <alignment horizontal="center" wrapText="1"/>
    </xf>
    <xf numFmtId="0" fontId="0" fillId="0" borderId="6" xfId="0" applyBorder="1"/>
    <xf numFmtId="0" fontId="0" fillId="0" borderId="3" xfId="0" applyBorder="1"/>
    <xf numFmtId="0" fontId="0" fillId="0" borderId="1" xfId="0" applyBorder="1"/>
    <xf numFmtId="11" fontId="3" fillId="0" borderId="24" xfId="1" applyNumberFormat="1" applyFont="1" applyBorder="1" applyAlignment="1">
      <alignment horizontal="center" wrapText="1"/>
    </xf>
    <xf numFmtId="0" fontId="3" fillId="0" borderId="16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6" xfId="0" applyBorder="1" applyAlignment="1">
      <alignment horizontal="right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11" fontId="0" fillId="0" borderId="6" xfId="0" applyNumberFormat="1" applyBorder="1"/>
    <xf numFmtId="0" fontId="3" fillId="0" borderId="0" xfId="1" applyFont="1" applyBorder="1"/>
    <xf numFmtId="0" fontId="3" fillId="0" borderId="16" xfId="1" applyFont="1" applyBorder="1" applyAlignment="1">
      <alignment horizontal="left"/>
    </xf>
    <xf numFmtId="0" fontId="0" fillId="0" borderId="21" xfId="0" applyBorder="1"/>
    <xf numFmtId="0" fontId="3" fillId="0" borderId="20" xfId="1" applyFont="1" applyBorder="1" applyAlignment="1">
      <alignment horizontal="left"/>
    </xf>
    <xf numFmtId="0" fontId="0" fillId="0" borderId="5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5" xfId="1" applyFont="1" applyBorder="1" applyAlignment="1">
      <alignment horizontal="center" wrapText="1"/>
    </xf>
    <xf numFmtId="164" fontId="3" fillId="0" borderId="16" xfId="1" applyNumberFormat="1" applyFont="1" applyBorder="1" applyAlignment="1">
      <alignment horizontal="center" wrapText="1"/>
    </xf>
    <xf numFmtId="0" fontId="2" fillId="2" borderId="0" xfId="0" applyFont="1" applyFill="1" applyAlignment="1">
      <alignment horizontal="right"/>
    </xf>
    <xf numFmtId="0" fontId="2" fillId="2" borderId="7" xfId="0" applyFont="1" applyFill="1" applyBorder="1" applyAlignment="1">
      <alignment horizontal="right"/>
    </xf>
    <xf numFmtId="0" fontId="8" fillId="2" borderId="7" xfId="2" applyFont="1" applyFill="1" applyBorder="1"/>
    <xf numFmtId="0" fontId="2" fillId="2" borderId="0" xfId="0" applyFont="1" applyFill="1" applyBorder="1" applyAlignment="1">
      <alignment horizontal="right"/>
    </xf>
    <xf numFmtId="11" fontId="2" fillId="0" borderId="21" xfId="0" applyNumberFormat="1" applyFont="1" applyBorder="1"/>
    <xf numFmtId="11" fontId="2" fillId="0" borderId="8" xfId="0" applyNumberFormat="1" applyFont="1" applyBorder="1"/>
    <xf numFmtId="0" fontId="10" fillId="0" borderId="2" xfId="0" applyFont="1" applyBorder="1"/>
    <xf numFmtId="0" fontId="10" fillId="0" borderId="1" xfId="0" applyFont="1" applyBorder="1"/>
    <xf numFmtId="11" fontId="2" fillId="2" borderId="5" xfId="0" applyNumberFormat="1" applyFont="1" applyFill="1" applyBorder="1"/>
    <xf numFmtId="0" fontId="2" fillId="2" borderId="5" xfId="0" applyFont="1" applyFill="1" applyBorder="1"/>
    <xf numFmtId="11" fontId="2" fillId="2" borderId="6" xfId="0" applyNumberFormat="1" applyFont="1" applyFill="1" applyBorder="1"/>
    <xf numFmtId="0" fontId="3" fillId="0" borderId="20" xfId="1" applyFont="1" applyBorder="1" applyAlignment="1">
      <alignment horizontal="center" wrapText="1"/>
    </xf>
    <xf numFmtId="0" fontId="7" fillId="0" borderId="20" xfId="0" applyFont="1" applyBorder="1"/>
    <xf numFmtId="0" fontId="2" fillId="0" borderId="16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20" xfId="0" applyFont="1" applyBorder="1" applyAlignment="1">
      <alignment vertical="center"/>
    </xf>
    <xf numFmtId="0" fontId="2" fillId="0" borderId="6" xfId="0" applyFont="1" applyBorder="1" applyAlignment="1">
      <alignment horizontal="right"/>
    </xf>
    <xf numFmtId="1" fontId="2" fillId="0" borderId="7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/>
    <xf numFmtId="0" fontId="2" fillId="3" borderId="6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  <xf numFmtId="0" fontId="2" fillId="0" borderId="20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4" xfId="0" applyFont="1" applyBorder="1"/>
    <xf numFmtId="0" fontId="8" fillId="0" borderId="0" xfId="2" applyFont="1"/>
    <xf numFmtId="0" fontId="2" fillId="0" borderId="20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2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1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9" fillId="0" borderId="0" xfId="0" applyFont="1" applyBorder="1" applyAlignment="1">
      <alignment horizontal="center"/>
    </xf>
    <xf numFmtId="0" fontId="9" fillId="0" borderId="8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9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" fillId="0" borderId="19" xfId="1" applyFont="1" applyBorder="1" applyAlignment="1">
      <alignment horizontal="center" wrapText="1"/>
    </xf>
    <xf numFmtId="0" fontId="4" fillId="0" borderId="18" xfId="1" applyFont="1" applyBorder="1" applyAlignment="1">
      <alignment horizontal="center" wrapText="1"/>
    </xf>
    <xf numFmtId="0" fontId="4" fillId="0" borderId="17" xfId="1" applyFont="1" applyBorder="1" applyAlignment="1">
      <alignment horizontal="center" wrapText="1"/>
    </xf>
    <xf numFmtId="0" fontId="3" fillId="0" borderId="16" xfId="1" applyFont="1" applyBorder="1" applyAlignment="1">
      <alignment horizontal="center" wrapText="1"/>
    </xf>
    <xf numFmtId="0" fontId="4" fillId="0" borderId="15" xfId="1" applyFont="1" applyBorder="1" applyAlignment="1">
      <alignment horizontal="center" wrapText="1"/>
    </xf>
    <xf numFmtId="0" fontId="4" fillId="0" borderId="14" xfId="1" applyFont="1" applyBorder="1" applyAlignment="1">
      <alignment horizontal="center" wrapText="1"/>
    </xf>
    <xf numFmtId="164" fontId="3" fillId="0" borderId="16" xfId="1" applyNumberFormat="1" applyFont="1" applyBorder="1" applyAlignment="1">
      <alignment horizontal="center" wrapText="1"/>
    </xf>
    <xf numFmtId="164" fontId="4" fillId="0" borderId="15" xfId="1" applyNumberFormat="1" applyFont="1" applyBorder="1" applyAlignment="1">
      <alignment horizontal="center" wrapText="1"/>
    </xf>
    <xf numFmtId="164" fontId="4" fillId="0" borderId="14" xfId="1" applyNumberFormat="1" applyFont="1" applyBorder="1" applyAlignment="1">
      <alignment horizontal="center" wrapText="1"/>
    </xf>
    <xf numFmtId="0" fontId="3" fillId="0" borderId="16" xfId="1" applyFont="1" applyFill="1" applyBorder="1" applyAlignment="1">
      <alignment horizontal="center" wrapText="1"/>
    </xf>
    <xf numFmtId="0" fontId="4" fillId="0" borderId="15" xfId="1" applyFont="1" applyFill="1" applyBorder="1" applyAlignment="1">
      <alignment horizontal="center" wrapText="1"/>
    </xf>
    <xf numFmtId="0" fontId="4" fillId="0" borderId="14" xfId="1" applyFont="1" applyFill="1" applyBorder="1" applyAlignment="1">
      <alignment horizontal="center" wrapText="1"/>
    </xf>
    <xf numFmtId="164" fontId="3" fillId="0" borderId="16" xfId="1" applyNumberFormat="1" applyFont="1" applyFill="1" applyBorder="1" applyAlignment="1">
      <alignment horizontal="center" wrapText="1"/>
    </xf>
    <xf numFmtId="164" fontId="4" fillId="0" borderId="15" xfId="1" applyNumberFormat="1" applyFont="1" applyFill="1" applyBorder="1" applyAlignment="1">
      <alignment horizontal="center" wrapText="1"/>
    </xf>
    <xf numFmtId="164" fontId="4" fillId="0" borderId="14" xfId="1" applyNumberFormat="1" applyFont="1" applyFill="1" applyBorder="1" applyAlignment="1">
      <alignment horizontal="center" wrapText="1"/>
    </xf>
    <xf numFmtId="0" fontId="3" fillId="0" borderId="15" xfId="1" applyFont="1" applyBorder="1" applyAlignment="1">
      <alignment horizontal="center" wrapText="1"/>
    </xf>
    <xf numFmtId="0" fontId="3" fillId="0" borderId="14" xfId="1" applyFont="1" applyBorder="1" applyAlignment="1">
      <alignment horizontal="center" wrapText="1"/>
    </xf>
  </cellXfs>
  <cellStyles count="3">
    <cellStyle name="Hyperlink" xfId="2" builtinId="8"/>
    <cellStyle name="Normal" xfId="0" builtinId="0"/>
    <cellStyle name="Normal 3 2 3 2" xfId="1" xr:uid="{BF84A157-9519-40C3-BA02-DBE3DD2B15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orage.googleapis.com/covid19-hg-public/20200915/results/20201020/eur/COVID19_HGI_C2_ALL_eur_leave_23andme_20201020.b37.txt.gz" TargetMode="External"/><Relationship Id="rId3" Type="http://schemas.openxmlformats.org/officeDocument/2006/relationships/hyperlink" Target="https://storage.googleapis.com/covid19-hg-public/20200915/results/20201020/COVID19_HGI_B1_ALL_20201020.b37.txt.gz" TargetMode="External"/><Relationship Id="rId7" Type="http://schemas.openxmlformats.org/officeDocument/2006/relationships/hyperlink" Target="https://storage.googleapis.com/covid19-hg-public/20200915/results/20201020/COVID19_HGI_D1_ALL_20201020.b37.txt.gz" TargetMode="External"/><Relationship Id="rId12" Type="http://schemas.openxmlformats.org/officeDocument/2006/relationships/hyperlink" Target="https://www.med.unc.edu/pgc/download-results/cannabis-use-disorder" TargetMode="External"/><Relationship Id="rId2" Type="http://schemas.openxmlformats.org/officeDocument/2006/relationships/hyperlink" Target="https://storage.googleapis.com/covid19-hg-public/20200915/results/20201020/COVID19_HGI_A2_ALL_leave_23andme_20201020.b37.txt.gz" TargetMode="External"/><Relationship Id="rId1" Type="http://schemas.openxmlformats.org/officeDocument/2006/relationships/hyperlink" Target="https://www.dropbox.com/s/0wvm39kpuudrxf5/20416.gwas.imputed_v3.both_sexes.tsv.bgz?dl=0" TargetMode="External"/><Relationship Id="rId6" Type="http://schemas.openxmlformats.org/officeDocument/2006/relationships/hyperlink" Target="https://storage.googleapis.com/covid19-hg-public/20200915/results/20201020/COVID19_HGI_C1_ALL_leave_23andme_20201020.b37.txt.gz" TargetMode="External"/><Relationship Id="rId11" Type="http://schemas.openxmlformats.org/officeDocument/2006/relationships/hyperlink" Target="https://www.med.unc.edu/pgc/download-results/cannabis-use" TargetMode="External"/><Relationship Id="rId5" Type="http://schemas.openxmlformats.org/officeDocument/2006/relationships/hyperlink" Target="https://storage.googleapis.com/covid19-hg-public/20200915/results/20201020/COVID19_HGI_B2_ALL_leave_23andme_20201020.b37.txt.gz" TargetMode="External"/><Relationship Id="rId10" Type="http://schemas.openxmlformats.org/officeDocument/2006/relationships/hyperlink" Target="https://www.med.unc.edu/pgc/download-results/alcohol-dependence/" TargetMode="External"/><Relationship Id="rId4" Type="http://schemas.openxmlformats.org/officeDocument/2006/relationships/hyperlink" Target="https://storage.googleapis.com/covid19-hg-public/20200915/results/20201020/eur/COVID19_HGI_B2_ALL_eur_leave_23andme_20201020.b37.txt.gz" TargetMode="External"/><Relationship Id="rId9" Type="http://schemas.openxmlformats.org/officeDocument/2006/relationships/hyperlink" Target="https://storage.googleapis.com/covid19-hg-public/20200915/results/20201020/eur/COVID19_HGI_C2_ALL_eur_leave_23andme_20201020.b37.txt.gz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7FE88-8E21-4E48-B633-CC2623DA2D8C}">
  <dimension ref="A1:I13"/>
  <sheetViews>
    <sheetView workbookViewId="0">
      <selection activeCell="I20" sqref="I20"/>
    </sheetView>
  </sheetViews>
  <sheetFormatPr baseColWidth="10" defaultRowHeight="14" customHeight="1" x14ac:dyDescent="0.15"/>
  <cols>
    <col min="1" max="16384" width="10.83203125" style="1"/>
  </cols>
  <sheetData>
    <row r="1" spans="1:9" ht="14" customHeight="1" x14ac:dyDescent="0.15">
      <c r="A1" s="48" t="s">
        <v>101</v>
      </c>
      <c r="B1" s="48"/>
      <c r="C1" s="48"/>
      <c r="D1" s="48"/>
      <c r="E1" s="48"/>
      <c r="F1" s="48"/>
      <c r="G1" s="48"/>
      <c r="H1" s="48"/>
      <c r="I1" s="48"/>
    </row>
    <row r="2" spans="1:9" ht="14" customHeight="1" x14ac:dyDescent="0.15">
      <c r="A2" s="48"/>
      <c r="B2" s="48"/>
      <c r="C2" s="48"/>
      <c r="D2" s="48"/>
      <c r="E2" s="48"/>
      <c r="F2" s="48"/>
      <c r="G2" s="48"/>
      <c r="H2" s="48"/>
      <c r="I2" s="48"/>
    </row>
    <row r="3" spans="1:9" ht="14" customHeight="1" x14ac:dyDescent="0.15">
      <c r="A3" s="48" t="s">
        <v>614</v>
      </c>
      <c r="B3" s="48"/>
      <c r="C3" s="48"/>
      <c r="D3" s="48"/>
      <c r="E3" s="48"/>
      <c r="F3" s="48"/>
      <c r="G3" s="48"/>
      <c r="H3" s="48"/>
      <c r="I3" s="48"/>
    </row>
    <row r="4" spans="1:9" ht="14" customHeight="1" x14ac:dyDescent="0.15">
      <c r="A4" s="48" t="s">
        <v>611</v>
      </c>
      <c r="B4" s="48"/>
      <c r="C4" s="48"/>
      <c r="D4" s="48"/>
      <c r="E4" s="48"/>
      <c r="F4" s="48"/>
      <c r="G4" s="48"/>
      <c r="H4" s="48"/>
      <c r="I4" s="48"/>
    </row>
    <row r="5" spans="1:9" ht="14" customHeight="1" x14ac:dyDescent="0.15">
      <c r="A5" s="48" t="s">
        <v>612</v>
      </c>
      <c r="B5" s="48"/>
      <c r="C5" s="48"/>
      <c r="D5" s="48"/>
      <c r="E5" s="48"/>
      <c r="F5" s="48"/>
      <c r="G5" s="48"/>
      <c r="H5" s="48"/>
      <c r="I5" s="48"/>
    </row>
    <row r="6" spans="1:9" ht="14" customHeight="1" x14ac:dyDescent="0.15">
      <c r="A6" s="48" t="s">
        <v>605</v>
      </c>
      <c r="B6" s="48"/>
      <c r="C6" s="48"/>
      <c r="D6" s="48"/>
      <c r="E6" s="48"/>
      <c r="F6" s="48"/>
      <c r="G6" s="48"/>
      <c r="H6" s="48"/>
      <c r="I6" s="48"/>
    </row>
    <row r="7" spans="1:9" ht="14" customHeight="1" x14ac:dyDescent="0.15">
      <c r="A7" s="48" t="s">
        <v>606</v>
      </c>
      <c r="B7" s="48"/>
      <c r="C7" s="48"/>
      <c r="D7" s="48"/>
      <c r="E7" s="48"/>
      <c r="F7" s="48"/>
      <c r="G7" s="48"/>
      <c r="H7" s="48"/>
      <c r="I7" s="48"/>
    </row>
    <row r="8" spans="1:9" ht="14" customHeight="1" x14ac:dyDescent="0.15">
      <c r="A8" s="48" t="s">
        <v>607</v>
      </c>
      <c r="B8" s="48"/>
      <c r="C8" s="48"/>
      <c r="D8" s="48"/>
      <c r="E8" s="48"/>
      <c r="F8" s="48"/>
      <c r="G8" s="48"/>
      <c r="H8" s="48"/>
      <c r="I8" s="48"/>
    </row>
    <row r="9" spans="1:9" ht="14" customHeight="1" x14ac:dyDescent="0.15">
      <c r="A9" s="48" t="s">
        <v>608</v>
      </c>
      <c r="B9" s="48"/>
      <c r="C9" s="48"/>
      <c r="D9" s="48"/>
      <c r="E9" s="48"/>
      <c r="F9" s="48"/>
      <c r="G9" s="48"/>
      <c r="H9" s="48"/>
      <c r="I9" s="48"/>
    </row>
    <row r="10" spans="1:9" ht="14" customHeight="1" x14ac:dyDescent="0.15">
      <c r="A10" s="48" t="s">
        <v>613</v>
      </c>
      <c r="B10" s="48"/>
      <c r="C10" s="48"/>
      <c r="D10" s="48"/>
      <c r="E10" s="48"/>
      <c r="F10" s="48"/>
      <c r="G10" s="48"/>
      <c r="H10" s="48"/>
      <c r="I10" s="48"/>
    </row>
    <row r="11" spans="1:9" ht="14" customHeight="1" x14ac:dyDescent="0.15">
      <c r="A11" s="48" t="s">
        <v>610</v>
      </c>
      <c r="B11" s="48"/>
      <c r="C11" s="48"/>
      <c r="D11" s="48"/>
      <c r="E11" s="48"/>
      <c r="F11" s="48"/>
      <c r="G11" s="48"/>
      <c r="H11" s="48"/>
      <c r="I11" s="48"/>
    </row>
    <row r="12" spans="1:9" ht="14" customHeight="1" x14ac:dyDescent="0.15">
      <c r="A12" s="48" t="s">
        <v>638</v>
      </c>
    </row>
    <row r="13" spans="1:9" ht="14" customHeight="1" x14ac:dyDescent="0.15">
      <c r="A13" s="48" t="s">
        <v>639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D1DC-7B37-46E0-BF81-5641F2DDBFD2}">
  <dimension ref="A1:U67"/>
  <sheetViews>
    <sheetView topLeftCell="A4" zoomScale="85" workbookViewId="0">
      <selection activeCell="D38" sqref="D38"/>
    </sheetView>
  </sheetViews>
  <sheetFormatPr baseColWidth="10" defaultColWidth="8.83203125" defaultRowHeight="14" customHeight="1" x14ac:dyDescent="0.15"/>
  <cols>
    <col min="1" max="1" width="41.33203125" style="1" customWidth="1"/>
    <col min="2" max="2" width="10.1640625" style="1" customWidth="1"/>
    <col min="3" max="3" width="16.5" style="1" customWidth="1"/>
    <col min="4" max="4" width="16" style="1" customWidth="1"/>
    <col min="5" max="5" width="14.6640625" style="71" customWidth="1"/>
    <col min="6" max="6" width="13.33203125" style="71" customWidth="1"/>
    <col min="7" max="7" width="22.1640625" style="80" customWidth="1"/>
    <col min="8" max="8" width="20.83203125" style="1" customWidth="1"/>
    <col min="9" max="9" width="8.83203125" style="1"/>
    <col min="10" max="10" width="137.1640625" style="1" customWidth="1"/>
    <col min="11" max="11" width="8.83203125" style="71"/>
    <col min="12" max="12" width="12.83203125" style="71" customWidth="1"/>
    <col min="13" max="13" width="12.1640625" style="71" customWidth="1"/>
    <col min="14" max="16384" width="8.83203125" style="1"/>
  </cols>
  <sheetData>
    <row r="1" spans="1:21" ht="14" customHeight="1" x14ac:dyDescent="0.15">
      <c r="A1" s="48" t="s">
        <v>637</v>
      </c>
    </row>
    <row r="3" spans="1:21" ht="14" customHeight="1" thickBot="1" x14ac:dyDescent="0.2">
      <c r="A3" s="3"/>
      <c r="B3" s="3"/>
      <c r="C3" s="3"/>
      <c r="D3" s="3"/>
      <c r="E3" s="42"/>
      <c r="F3" s="42"/>
      <c r="G3" s="89"/>
      <c r="H3" s="43"/>
      <c r="I3" s="3"/>
      <c r="J3" s="3"/>
      <c r="L3" s="42"/>
    </row>
    <row r="4" spans="1:21" ht="14" customHeight="1" x14ac:dyDescent="0.15">
      <c r="A4" s="51"/>
      <c r="B4" s="61"/>
      <c r="C4" s="44"/>
      <c r="D4" s="51"/>
      <c r="E4" s="45"/>
      <c r="F4" s="65"/>
      <c r="G4" s="90"/>
      <c r="H4" s="67"/>
      <c r="I4" s="14"/>
      <c r="J4" s="56"/>
      <c r="K4" s="68"/>
      <c r="L4" s="68"/>
      <c r="M4" s="68"/>
    </row>
    <row r="5" spans="1:21" ht="14" customHeight="1" thickBot="1" x14ac:dyDescent="0.2">
      <c r="A5" s="52" t="s">
        <v>148</v>
      </c>
      <c r="B5" s="62" t="s">
        <v>42</v>
      </c>
      <c r="C5" s="46" t="s">
        <v>43</v>
      </c>
      <c r="D5" s="52" t="s">
        <v>44</v>
      </c>
      <c r="E5" s="47" t="s">
        <v>45</v>
      </c>
      <c r="F5" s="66" t="s">
        <v>46</v>
      </c>
      <c r="G5" s="91" t="s">
        <v>47</v>
      </c>
      <c r="H5" s="62" t="s">
        <v>48</v>
      </c>
      <c r="I5" s="62" t="s">
        <v>49</v>
      </c>
      <c r="J5" s="46" t="s">
        <v>151</v>
      </c>
      <c r="K5" s="66" t="s">
        <v>166</v>
      </c>
      <c r="L5" s="66" t="s">
        <v>172</v>
      </c>
      <c r="M5" s="66" t="s">
        <v>615</v>
      </c>
    </row>
    <row r="6" spans="1:21" ht="14" customHeight="1" x14ac:dyDescent="0.15">
      <c r="A6" s="51" t="s">
        <v>50</v>
      </c>
      <c r="B6" s="8"/>
      <c r="C6" s="71"/>
      <c r="D6" s="8"/>
      <c r="F6" s="72"/>
      <c r="H6" s="63" t="s">
        <v>117</v>
      </c>
      <c r="I6" s="69"/>
      <c r="J6" s="56"/>
      <c r="K6" s="72"/>
      <c r="L6" s="72"/>
      <c r="M6" s="68"/>
    </row>
    <row r="7" spans="1:21" ht="14" customHeight="1" x14ac:dyDescent="0.15">
      <c r="A7" s="8" t="s">
        <v>98</v>
      </c>
      <c r="B7" s="8" t="s">
        <v>74</v>
      </c>
      <c r="C7" s="1" t="s">
        <v>113</v>
      </c>
      <c r="D7" s="8">
        <v>941280</v>
      </c>
      <c r="E7" s="71" t="s">
        <v>52</v>
      </c>
      <c r="F7" s="72" t="s">
        <v>52</v>
      </c>
      <c r="G7" s="80" t="s">
        <v>53</v>
      </c>
      <c r="H7" s="8" t="s">
        <v>52</v>
      </c>
      <c r="I7" s="69" t="s">
        <v>152</v>
      </c>
      <c r="J7" s="55"/>
      <c r="K7" s="72" t="s">
        <v>150</v>
      </c>
      <c r="L7" s="72">
        <v>311126</v>
      </c>
      <c r="M7" s="72">
        <v>36818</v>
      </c>
    </row>
    <row r="8" spans="1:21" ht="14" customHeight="1" x14ac:dyDescent="0.15">
      <c r="A8" s="8" t="s">
        <v>95</v>
      </c>
      <c r="B8" s="8" t="s">
        <v>96</v>
      </c>
      <c r="C8" s="1" t="s">
        <v>97</v>
      </c>
      <c r="D8" s="8">
        <v>143658</v>
      </c>
      <c r="E8" s="71" t="s">
        <v>52</v>
      </c>
      <c r="F8" s="72" t="s">
        <v>52</v>
      </c>
      <c r="G8" s="80" t="s">
        <v>53</v>
      </c>
      <c r="H8" s="8" t="s">
        <v>52</v>
      </c>
      <c r="I8" s="184" t="s">
        <v>153</v>
      </c>
      <c r="J8" s="55"/>
      <c r="K8" s="72" t="s">
        <v>150</v>
      </c>
      <c r="L8" s="8">
        <v>143658</v>
      </c>
      <c r="M8" s="72" t="s">
        <v>150</v>
      </c>
    </row>
    <row r="9" spans="1:21" ht="14" customHeight="1" x14ac:dyDescent="0.15">
      <c r="A9" s="8" t="s">
        <v>579</v>
      </c>
      <c r="B9" s="8" t="s">
        <v>93</v>
      </c>
      <c r="C9" s="1" t="s">
        <v>191</v>
      </c>
      <c r="D9" s="8">
        <f>E9+F9</f>
        <v>28757</v>
      </c>
      <c r="E9" s="71">
        <v>8485</v>
      </c>
      <c r="F9" s="72">
        <v>20272</v>
      </c>
      <c r="G9" s="80" t="s">
        <v>53</v>
      </c>
      <c r="H9" s="8" t="s">
        <v>52</v>
      </c>
      <c r="I9" s="184" t="s">
        <v>192</v>
      </c>
      <c r="J9" s="55"/>
      <c r="K9" s="72" t="s">
        <v>193</v>
      </c>
      <c r="L9" s="72" t="s">
        <v>150</v>
      </c>
      <c r="M9" s="72" t="s">
        <v>150</v>
      </c>
    </row>
    <row r="10" spans="1:21" ht="14" customHeight="1" x14ac:dyDescent="0.15">
      <c r="A10" s="8" t="s">
        <v>99</v>
      </c>
      <c r="B10" s="8" t="s">
        <v>51</v>
      </c>
      <c r="C10" s="1" t="s">
        <v>112</v>
      </c>
      <c r="D10" s="64">
        <v>462690</v>
      </c>
      <c r="E10" s="71" t="s">
        <v>52</v>
      </c>
      <c r="F10" s="72" t="s">
        <v>52</v>
      </c>
      <c r="G10" s="80" t="s">
        <v>53</v>
      </c>
      <c r="H10" s="8" t="s">
        <v>52</v>
      </c>
      <c r="I10" s="69" t="s">
        <v>54</v>
      </c>
      <c r="J10" s="55"/>
      <c r="K10" s="72" t="s">
        <v>150</v>
      </c>
      <c r="L10" s="64">
        <v>462690</v>
      </c>
      <c r="M10" s="72" t="s">
        <v>150</v>
      </c>
    </row>
    <row r="11" spans="1:21" ht="14" customHeight="1" x14ac:dyDescent="0.15">
      <c r="A11" s="8" t="s">
        <v>7</v>
      </c>
      <c r="B11" s="8" t="s">
        <v>93</v>
      </c>
      <c r="C11" s="1" t="s">
        <v>114</v>
      </c>
      <c r="D11" s="8">
        <f>E11+F11</f>
        <v>162082</v>
      </c>
      <c r="E11" s="71">
        <v>43380</v>
      </c>
      <c r="F11" s="72">
        <v>118702</v>
      </c>
      <c r="G11" s="80" t="s">
        <v>53</v>
      </c>
      <c r="H11" s="8" t="s">
        <v>52</v>
      </c>
      <c r="I11" s="69" t="s">
        <v>195</v>
      </c>
      <c r="J11" s="55"/>
      <c r="K11" s="72" t="s">
        <v>150</v>
      </c>
      <c r="L11" s="72">
        <v>126785</v>
      </c>
      <c r="M11" s="72">
        <v>126785</v>
      </c>
    </row>
    <row r="12" spans="1:21" ht="14" customHeight="1" x14ac:dyDescent="0.15">
      <c r="A12" s="8" t="s">
        <v>85</v>
      </c>
      <c r="B12" s="8" t="s">
        <v>93</v>
      </c>
      <c r="C12" s="1" t="s">
        <v>94</v>
      </c>
      <c r="D12" s="8">
        <f>E12+F12</f>
        <v>358534</v>
      </c>
      <c r="E12" s="71">
        <v>14808</v>
      </c>
      <c r="F12" s="72">
        <v>343726</v>
      </c>
      <c r="G12" s="80" t="s">
        <v>53</v>
      </c>
      <c r="H12" s="8" t="s">
        <v>52</v>
      </c>
      <c r="I12" s="69" t="s">
        <v>603</v>
      </c>
      <c r="J12" s="55"/>
      <c r="K12" s="72" t="s">
        <v>150</v>
      </c>
      <c r="L12" s="72" t="s">
        <v>150</v>
      </c>
      <c r="M12" s="72">
        <v>286429</v>
      </c>
    </row>
    <row r="13" spans="1:21" ht="14" customHeight="1" x14ac:dyDescent="0.15">
      <c r="A13" s="8"/>
      <c r="B13" s="8"/>
      <c r="D13" s="8"/>
      <c r="F13" s="72"/>
      <c r="H13" s="8"/>
      <c r="I13" s="69"/>
      <c r="J13" s="55"/>
      <c r="K13" s="72"/>
      <c r="L13" s="72"/>
      <c r="M13" s="72"/>
    </row>
    <row r="14" spans="1:21" ht="14" customHeight="1" x14ac:dyDescent="0.15">
      <c r="A14" s="63" t="s">
        <v>143</v>
      </c>
      <c r="B14" s="77" t="s">
        <v>55</v>
      </c>
      <c r="C14" s="74" t="s">
        <v>52</v>
      </c>
      <c r="D14" s="63" t="s">
        <v>145</v>
      </c>
      <c r="E14" s="73" t="s">
        <v>146</v>
      </c>
      <c r="F14" s="74" t="s">
        <v>147</v>
      </c>
      <c r="G14" s="92" t="s">
        <v>47</v>
      </c>
      <c r="H14" s="63" t="s">
        <v>116</v>
      </c>
      <c r="I14" s="69" t="s">
        <v>132</v>
      </c>
      <c r="J14" s="55"/>
      <c r="K14" s="72" t="s">
        <v>75</v>
      </c>
      <c r="L14" s="72" t="s">
        <v>150</v>
      </c>
      <c r="M14" s="72" t="s">
        <v>150</v>
      </c>
      <c r="T14" s="55"/>
      <c r="U14" s="55"/>
    </row>
    <row r="15" spans="1:21" ht="14" customHeight="1" x14ac:dyDescent="0.15">
      <c r="A15" s="8" t="s">
        <v>16</v>
      </c>
      <c r="B15" s="71"/>
      <c r="C15" s="72"/>
      <c r="D15" s="8">
        <f>20745+114893</f>
        <v>135638</v>
      </c>
      <c r="E15" s="71">
        <v>20745</v>
      </c>
      <c r="F15" s="72">
        <v>114893</v>
      </c>
      <c r="G15" s="80" t="s">
        <v>53</v>
      </c>
      <c r="H15" s="8" t="s">
        <v>56</v>
      </c>
      <c r="I15" s="69"/>
      <c r="J15" s="1" t="s">
        <v>122</v>
      </c>
      <c r="K15" s="72" t="s">
        <v>617</v>
      </c>
      <c r="L15" s="72" t="s">
        <v>150</v>
      </c>
      <c r="M15" s="72" t="s">
        <v>150</v>
      </c>
      <c r="T15" s="55"/>
      <c r="U15" s="55"/>
    </row>
    <row r="16" spans="1:21" ht="14" customHeight="1" x14ac:dyDescent="0.15">
      <c r="A16" s="8" t="s">
        <v>118</v>
      </c>
      <c r="B16" s="71"/>
      <c r="C16" s="72"/>
      <c r="D16" s="8">
        <f>E16+F16</f>
        <v>124961</v>
      </c>
      <c r="E16" s="71">
        <v>23533</v>
      </c>
      <c r="F16" s="72">
        <v>101428</v>
      </c>
      <c r="G16" s="80" t="s">
        <v>53</v>
      </c>
      <c r="H16" s="8" t="s">
        <v>119</v>
      </c>
      <c r="I16" s="69"/>
      <c r="J16" s="1" t="s">
        <v>126</v>
      </c>
      <c r="K16" s="72" t="s">
        <v>617</v>
      </c>
      <c r="L16" s="72" t="s">
        <v>150</v>
      </c>
      <c r="M16" s="72" t="s">
        <v>150</v>
      </c>
      <c r="T16" s="55"/>
      <c r="U16" s="75"/>
    </row>
    <row r="17" spans="1:21" ht="14" customHeight="1" x14ac:dyDescent="0.15">
      <c r="A17" s="8" t="s">
        <v>15</v>
      </c>
      <c r="B17" s="71"/>
      <c r="C17" s="72"/>
      <c r="D17" s="8">
        <f>11222+117047</f>
        <v>128269</v>
      </c>
      <c r="E17" s="71">
        <v>11222</v>
      </c>
      <c r="F17" s="72">
        <v>117047</v>
      </c>
      <c r="G17" s="80" t="s">
        <v>53</v>
      </c>
      <c r="H17" s="8" t="s">
        <v>57</v>
      </c>
      <c r="I17" s="69"/>
      <c r="K17" s="72" t="s">
        <v>617</v>
      </c>
      <c r="L17" s="72" t="s">
        <v>150</v>
      </c>
      <c r="M17" s="72" t="s">
        <v>150</v>
      </c>
      <c r="T17" s="55"/>
      <c r="U17" s="75"/>
    </row>
    <row r="18" spans="1:21" s="11" customFormat="1" ht="14" customHeight="1" x14ac:dyDescent="0.15">
      <c r="A18" s="78" t="s">
        <v>100</v>
      </c>
      <c r="B18" s="156"/>
      <c r="C18" s="157"/>
      <c r="D18" s="78">
        <f>34210+101428</f>
        <v>135638</v>
      </c>
      <c r="E18" s="156">
        <v>34210</v>
      </c>
      <c r="F18" s="157">
        <v>101428</v>
      </c>
      <c r="G18" s="11" t="s">
        <v>53</v>
      </c>
      <c r="H18" s="78" t="s">
        <v>58</v>
      </c>
      <c r="I18" s="158"/>
      <c r="J18" s="11" t="s">
        <v>125</v>
      </c>
      <c r="K18" s="157" t="s">
        <v>617</v>
      </c>
      <c r="L18" s="157" t="s">
        <v>150</v>
      </c>
      <c r="M18" s="157" t="s">
        <v>150</v>
      </c>
      <c r="T18" s="60"/>
      <c r="U18" s="159"/>
    </row>
    <row r="19" spans="1:21" ht="14" customHeight="1" x14ac:dyDescent="0.15">
      <c r="A19" s="8" t="s">
        <v>128</v>
      </c>
      <c r="B19" s="71"/>
      <c r="C19" s="72"/>
      <c r="D19" s="8">
        <f>E19+F19</f>
        <v>135638</v>
      </c>
      <c r="E19" s="71">
        <v>15947</v>
      </c>
      <c r="F19" s="72">
        <v>119691</v>
      </c>
      <c r="G19" s="80" t="s">
        <v>53</v>
      </c>
      <c r="H19" s="8" t="s">
        <v>120</v>
      </c>
      <c r="I19" s="69"/>
      <c r="J19" s="1" t="s">
        <v>127</v>
      </c>
      <c r="K19" s="72" t="s">
        <v>617</v>
      </c>
      <c r="L19" s="72" t="s">
        <v>150</v>
      </c>
      <c r="M19" s="72" t="s">
        <v>150</v>
      </c>
      <c r="T19" s="55"/>
      <c r="U19" s="75"/>
    </row>
    <row r="20" spans="1:21" s="11" customFormat="1" ht="14" customHeight="1" x14ac:dyDescent="0.15">
      <c r="A20" s="78" t="s">
        <v>60</v>
      </c>
      <c r="B20" s="156"/>
      <c r="C20" s="157"/>
      <c r="D20" s="78">
        <f>15892+101428</f>
        <v>117320</v>
      </c>
      <c r="E20" s="156">
        <v>15892</v>
      </c>
      <c r="F20" s="157">
        <v>101428</v>
      </c>
      <c r="G20" s="11" t="s">
        <v>53</v>
      </c>
      <c r="H20" s="78" t="s">
        <v>59</v>
      </c>
      <c r="I20" s="158"/>
      <c r="J20" s="11" t="s">
        <v>131</v>
      </c>
      <c r="K20" s="157" t="s">
        <v>617</v>
      </c>
      <c r="L20" s="157" t="s">
        <v>150</v>
      </c>
      <c r="M20" s="157" t="s">
        <v>150</v>
      </c>
      <c r="T20" s="60"/>
      <c r="U20" s="159"/>
    </row>
    <row r="21" spans="1:21" ht="14" customHeight="1" x14ac:dyDescent="0.15">
      <c r="A21" s="8" t="s">
        <v>115</v>
      </c>
      <c r="B21" s="71"/>
      <c r="C21" s="72"/>
      <c r="D21" s="8">
        <f>4747+118547</f>
        <v>123294</v>
      </c>
      <c r="E21" s="71">
        <v>4747</v>
      </c>
      <c r="F21" s="72">
        <v>118547</v>
      </c>
      <c r="G21" s="80" t="s">
        <v>53</v>
      </c>
      <c r="H21" s="8" t="s">
        <v>61</v>
      </c>
      <c r="I21" s="69"/>
      <c r="J21" s="1" t="s">
        <v>130</v>
      </c>
      <c r="K21" s="72" t="s">
        <v>617</v>
      </c>
      <c r="L21" s="72" t="s">
        <v>150</v>
      </c>
      <c r="M21" s="72" t="s">
        <v>150</v>
      </c>
      <c r="T21" s="55"/>
      <c r="U21" s="75"/>
    </row>
    <row r="22" spans="1:21" ht="14" customHeight="1" x14ac:dyDescent="0.15">
      <c r="A22" s="8" t="s">
        <v>13</v>
      </c>
      <c r="B22" s="71"/>
      <c r="C22" s="72"/>
      <c r="D22" s="8">
        <f>15536+120102</f>
        <v>135638</v>
      </c>
      <c r="E22" s="71">
        <v>15536</v>
      </c>
      <c r="F22" s="72">
        <v>120102</v>
      </c>
      <c r="G22" s="80" t="s">
        <v>53</v>
      </c>
      <c r="H22" s="8" t="s">
        <v>64</v>
      </c>
      <c r="I22" s="69"/>
      <c r="J22" s="1" t="s">
        <v>129</v>
      </c>
      <c r="K22" s="72" t="s">
        <v>617</v>
      </c>
      <c r="L22" s="72" t="s">
        <v>150</v>
      </c>
      <c r="M22" s="72" t="s">
        <v>150</v>
      </c>
      <c r="T22" s="55"/>
      <c r="U22" s="75"/>
    </row>
    <row r="23" spans="1:21" ht="14" customHeight="1" x14ac:dyDescent="0.15">
      <c r="A23" s="8" t="s">
        <v>12</v>
      </c>
      <c r="B23" s="71"/>
      <c r="C23" s="72"/>
      <c r="D23" s="8">
        <f>18591+117047</f>
        <v>135638</v>
      </c>
      <c r="E23" s="71">
        <v>18591</v>
      </c>
      <c r="F23" s="72">
        <v>117047</v>
      </c>
      <c r="G23" s="80" t="s">
        <v>53</v>
      </c>
      <c r="H23" s="8" t="s">
        <v>65</v>
      </c>
      <c r="I23" s="69"/>
      <c r="J23" s="1" t="s">
        <v>121</v>
      </c>
      <c r="K23" s="72" t="s">
        <v>617</v>
      </c>
      <c r="L23" s="72" t="s">
        <v>150</v>
      </c>
      <c r="M23" s="72" t="s">
        <v>150</v>
      </c>
      <c r="T23" s="55"/>
      <c r="U23" s="75"/>
    </row>
    <row r="24" spans="1:21" ht="14" customHeight="1" x14ac:dyDescent="0.15">
      <c r="A24" s="8" t="s">
        <v>67</v>
      </c>
      <c r="B24" s="71"/>
      <c r="C24" s="72"/>
      <c r="D24" s="8">
        <f>1442+114893</f>
        <v>116335</v>
      </c>
      <c r="E24" s="71">
        <v>1442</v>
      </c>
      <c r="F24" s="72">
        <v>114893</v>
      </c>
      <c r="G24" s="80" t="s">
        <v>53</v>
      </c>
      <c r="H24" s="8" t="s">
        <v>66</v>
      </c>
      <c r="I24" s="69"/>
      <c r="K24" s="72" t="s">
        <v>617</v>
      </c>
      <c r="L24" s="72" t="s">
        <v>150</v>
      </c>
      <c r="M24" s="72" t="s">
        <v>150</v>
      </c>
      <c r="T24" s="55"/>
      <c r="U24" s="75"/>
    </row>
    <row r="25" spans="1:21" ht="14" customHeight="1" x14ac:dyDescent="0.15">
      <c r="A25" s="8" t="s">
        <v>11</v>
      </c>
      <c r="B25" s="71"/>
      <c r="C25" s="72"/>
      <c r="D25" s="8">
        <f>2125+118547</f>
        <v>120672</v>
      </c>
      <c r="E25" s="71">
        <v>2125</v>
      </c>
      <c r="F25" s="72">
        <v>118547</v>
      </c>
      <c r="G25" s="80" t="s">
        <v>53</v>
      </c>
      <c r="H25" s="8" t="s">
        <v>68</v>
      </c>
      <c r="I25" s="69"/>
      <c r="K25" s="72" t="s">
        <v>617</v>
      </c>
      <c r="L25" s="72" t="s">
        <v>150</v>
      </c>
      <c r="M25" s="72" t="s">
        <v>150</v>
      </c>
      <c r="T25" s="55"/>
      <c r="U25" s="75"/>
    </row>
    <row r="26" spans="1:21" s="11" customFormat="1" ht="14" customHeight="1" x14ac:dyDescent="0.15">
      <c r="A26" s="78" t="s">
        <v>10</v>
      </c>
      <c r="B26" s="156"/>
      <c r="C26" s="157"/>
      <c r="D26" s="78">
        <f>17091+118547</f>
        <v>135638</v>
      </c>
      <c r="E26" s="156">
        <v>17091</v>
      </c>
      <c r="F26" s="157">
        <v>118547</v>
      </c>
      <c r="G26" s="11" t="s">
        <v>53</v>
      </c>
      <c r="H26" s="78" t="s">
        <v>69</v>
      </c>
      <c r="I26" s="158"/>
      <c r="J26" s="11" t="s">
        <v>123</v>
      </c>
      <c r="K26" s="157" t="s">
        <v>617</v>
      </c>
      <c r="L26" s="157" t="s">
        <v>150</v>
      </c>
      <c r="M26" s="157" t="s">
        <v>150</v>
      </c>
      <c r="T26" s="60"/>
      <c r="U26" s="159"/>
    </row>
    <row r="27" spans="1:21" ht="14" customHeight="1" x14ac:dyDescent="0.15">
      <c r="A27" s="8" t="s">
        <v>9</v>
      </c>
      <c r="B27" s="71"/>
      <c r="C27" s="72"/>
      <c r="D27" s="8">
        <f>15771+119867</f>
        <v>135638</v>
      </c>
      <c r="E27" s="75">
        <v>15771</v>
      </c>
      <c r="F27" s="72">
        <v>119867</v>
      </c>
      <c r="G27" s="82" t="s">
        <v>53</v>
      </c>
      <c r="H27" s="8" t="s">
        <v>70</v>
      </c>
      <c r="I27" s="69"/>
      <c r="J27" s="1" t="s">
        <v>124</v>
      </c>
      <c r="K27" s="72" t="s">
        <v>617</v>
      </c>
      <c r="L27" s="72" t="s">
        <v>150</v>
      </c>
      <c r="M27" s="72" t="s">
        <v>150</v>
      </c>
      <c r="T27" s="55"/>
      <c r="U27" s="75"/>
    </row>
    <row r="28" spans="1:21" ht="14" customHeight="1" x14ac:dyDescent="0.15">
      <c r="A28" s="8" t="s">
        <v>8</v>
      </c>
      <c r="B28" s="71"/>
      <c r="C28" s="72"/>
      <c r="D28" s="8">
        <f>325+118547</f>
        <v>118872</v>
      </c>
      <c r="E28" s="75">
        <v>325</v>
      </c>
      <c r="F28" s="72">
        <v>118547</v>
      </c>
      <c r="G28" s="82" t="s">
        <v>53</v>
      </c>
      <c r="H28" s="8" t="s">
        <v>71</v>
      </c>
      <c r="I28" s="69"/>
      <c r="J28" s="55"/>
      <c r="K28" s="72" t="s">
        <v>617</v>
      </c>
      <c r="L28" s="72" t="s">
        <v>150</v>
      </c>
      <c r="M28" s="72" t="s">
        <v>150</v>
      </c>
      <c r="T28" s="55"/>
      <c r="U28" s="75"/>
    </row>
    <row r="29" spans="1:21" ht="14" customHeight="1" x14ac:dyDescent="0.15">
      <c r="A29" s="8"/>
      <c r="B29" s="7"/>
      <c r="C29" s="72"/>
      <c r="D29" s="8"/>
      <c r="E29" s="75"/>
      <c r="F29" s="72"/>
      <c r="G29" s="82"/>
      <c r="H29" s="8"/>
      <c r="I29" s="8"/>
      <c r="J29" s="55"/>
      <c r="K29" s="72"/>
      <c r="L29" s="72"/>
      <c r="M29" s="72"/>
      <c r="T29" s="55"/>
      <c r="U29" s="75"/>
    </row>
    <row r="30" spans="1:21" ht="14" customHeight="1" x14ac:dyDescent="0.15">
      <c r="A30" s="70" t="s">
        <v>602</v>
      </c>
      <c r="B30" s="63" t="s">
        <v>144</v>
      </c>
      <c r="C30" s="73" t="s">
        <v>52</v>
      </c>
      <c r="D30" s="63" t="s">
        <v>145</v>
      </c>
      <c r="E30" s="73" t="s">
        <v>146</v>
      </c>
      <c r="F30" s="74" t="s">
        <v>147</v>
      </c>
      <c r="G30" s="92" t="s">
        <v>47</v>
      </c>
      <c r="H30" s="63" t="s">
        <v>133</v>
      </c>
      <c r="I30" s="8"/>
      <c r="J30" s="55"/>
      <c r="K30" s="72"/>
      <c r="L30" s="72"/>
      <c r="M30" s="72"/>
      <c r="T30" s="55"/>
      <c r="U30" s="55"/>
    </row>
    <row r="31" spans="1:21" ht="14" customHeight="1" x14ac:dyDescent="0.15">
      <c r="A31" s="8"/>
      <c r="B31" s="8"/>
      <c r="C31" s="55"/>
      <c r="D31" s="8"/>
      <c r="E31" s="75"/>
      <c r="F31" s="72"/>
      <c r="G31" s="82"/>
      <c r="H31" s="8"/>
      <c r="I31" s="8"/>
      <c r="J31" s="55"/>
      <c r="K31" s="72"/>
      <c r="L31" s="72"/>
      <c r="M31" s="72"/>
    </row>
    <row r="32" spans="1:21" ht="14" customHeight="1" x14ac:dyDescent="0.15">
      <c r="A32" s="8" t="s">
        <v>103</v>
      </c>
      <c r="B32" s="8"/>
      <c r="C32" s="55"/>
      <c r="D32" s="8">
        <f t="shared" ref="D32:D39" si="0">E32+F32</f>
        <v>628835</v>
      </c>
      <c r="E32" s="75">
        <v>4933</v>
      </c>
      <c r="F32" s="72">
        <v>623902</v>
      </c>
      <c r="G32" s="82" t="s">
        <v>169</v>
      </c>
      <c r="H32" s="8" t="s">
        <v>135</v>
      </c>
      <c r="I32" s="184" t="s">
        <v>155</v>
      </c>
      <c r="J32" s="55"/>
      <c r="K32" s="72">
        <v>238711</v>
      </c>
      <c r="L32" s="72">
        <v>364670</v>
      </c>
      <c r="M32" s="72" t="s">
        <v>150</v>
      </c>
    </row>
    <row r="33" spans="1:13" ht="14" customHeight="1" x14ac:dyDescent="0.15">
      <c r="A33" s="8" t="s">
        <v>104</v>
      </c>
      <c r="B33" s="8"/>
      <c r="C33" s="55"/>
      <c r="D33" s="8">
        <f t="shared" si="0"/>
        <v>10908</v>
      </c>
      <c r="E33" s="75">
        <v>2430</v>
      </c>
      <c r="F33" s="72">
        <v>8478</v>
      </c>
      <c r="G33" s="82" t="s">
        <v>170</v>
      </c>
      <c r="H33" s="8" t="s">
        <v>136</v>
      </c>
      <c r="I33" s="184" t="s">
        <v>156</v>
      </c>
      <c r="J33" s="55"/>
      <c r="K33" s="72">
        <v>307</v>
      </c>
      <c r="L33" s="72">
        <v>1310</v>
      </c>
      <c r="M33" s="72">
        <v>1897</v>
      </c>
    </row>
    <row r="34" spans="1:13" ht="14" customHeight="1" x14ac:dyDescent="0.15">
      <c r="A34" s="8" t="s">
        <v>105</v>
      </c>
      <c r="B34" s="8"/>
      <c r="C34" s="55"/>
      <c r="D34" s="8">
        <f t="shared" si="0"/>
        <v>908494</v>
      </c>
      <c r="E34" s="75">
        <v>6406</v>
      </c>
      <c r="F34" s="72">
        <v>902088</v>
      </c>
      <c r="G34" s="82" t="s">
        <v>53</v>
      </c>
      <c r="H34" s="8" t="s">
        <v>137</v>
      </c>
      <c r="I34" s="184" t="s">
        <v>157</v>
      </c>
      <c r="J34" s="55"/>
      <c r="K34" s="72">
        <v>238711</v>
      </c>
      <c r="L34" s="72">
        <v>365106</v>
      </c>
      <c r="M34" s="72">
        <v>274411</v>
      </c>
    </row>
    <row r="35" spans="1:13" ht="14" customHeight="1" x14ac:dyDescent="0.15">
      <c r="A35" s="8" t="s">
        <v>106</v>
      </c>
      <c r="B35" s="8"/>
      <c r="C35" s="55"/>
      <c r="D35" s="8">
        <f t="shared" si="0"/>
        <v>969689</v>
      </c>
      <c r="E35" s="75">
        <v>7885</v>
      </c>
      <c r="F35" s="72">
        <v>961804</v>
      </c>
      <c r="G35" s="82" t="s">
        <v>167</v>
      </c>
      <c r="H35" s="8" t="s">
        <v>138</v>
      </c>
      <c r="I35" s="184" t="s">
        <v>158</v>
      </c>
      <c r="J35" s="55"/>
      <c r="K35" s="72">
        <v>238711</v>
      </c>
      <c r="L35" s="72">
        <v>365106</v>
      </c>
      <c r="M35" s="72">
        <v>274411</v>
      </c>
    </row>
    <row r="36" spans="1:13" ht="14" customHeight="1" x14ac:dyDescent="0.15">
      <c r="A36" s="8" t="s">
        <v>107</v>
      </c>
      <c r="B36" s="8"/>
      <c r="C36" s="55"/>
      <c r="D36" s="8">
        <f t="shared" si="0"/>
        <v>127879</v>
      </c>
      <c r="E36" s="75">
        <v>11085</v>
      </c>
      <c r="F36" s="72">
        <v>116794</v>
      </c>
      <c r="G36" s="82" t="s">
        <v>168</v>
      </c>
      <c r="H36" s="8" t="s">
        <v>139</v>
      </c>
      <c r="I36" s="184" t="s">
        <v>159</v>
      </c>
      <c r="J36" s="55"/>
      <c r="K36" s="72" t="s">
        <v>150</v>
      </c>
      <c r="L36" s="72">
        <v>15708</v>
      </c>
      <c r="M36" s="72">
        <v>30917</v>
      </c>
    </row>
    <row r="37" spans="1:13" ht="14" customHeight="1" x14ac:dyDescent="0.15">
      <c r="A37" s="8" t="s">
        <v>108</v>
      </c>
      <c r="B37" s="8"/>
      <c r="C37" s="55"/>
      <c r="D37" s="8">
        <f t="shared" si="0"/>
        <v>1299010</v>
      </c>
      <c r="E37" s="75">
        <v>14134</v>
      </c>
      <c r="F37" s="72">
        <v>1284876</v>
      </c>
      <c r="G37" s="82" t="s">
        <v>53</v>
      </c>
      <c r="H37" s="8" t="s">
        <v>140</v>
      </c>
      <c r="I37" s="184" t="s">
        <v>160</v>
      </c>
      <c r="J37" s="55"/>
      <c r="K37" s="72">
        <v>238711</v>
      </c>
      <c r="L37" s="72">
        <v>371907</v>
      </c>
      <c r="M37" s="72">
        <v>3206</v>
      </c>
    </row>
    <row r="38" spans="1:13" ht="14" customHeight="1" x14ac:dyDescent="0.15">
      <c r="A38" s="8" t="s">
        <v>109</v>
      </c>
      <c r="B38" s="8"/>
      <c r="C38" s="55"/>
      <c r="D38" s="8">
        <f t="shared" si="0"/>
        <v>1388512</v>
      </c>
      <c r="E38" s="75">
        <v>17965</v>
      </c>
      <c r="F38" s="72">
        <v>1370547</v>
      </c>
      <c r="G38" s="82" t="s">
        <v>167</v>
      </c>
      <c r="H38" s="8" t="s">
        <v>141</v>
      </c>
      <c r="I38" s="184" t="s">
        <v>616</v>
      </c>
      <c r="J38" s="55"/>
      <c r="K38" s="72">
        <v>238711</v>
      </c>
      <c r="L38" s="72">
        <v>386993</v>
      </c>
      <c r="M38" s="72">
        <v>275154</v>
      </c>
    </row>
    <row r="39" spans="1:13" ht="14" customHeight="1" x14ac:dyDescent="0.15">
      <c r="A39" s="8" t="s">
        <v>110</v>
      </c>
      <c r="B39" s="8"/>
      <c r="C39" s="55"/>
      <c r="D39" s="8">
        <f t="shared" si="0"/>
        <v>38932</v>
      </c>
      <c r="E39" s="75">
        <v>3204</v>
      </c>
      <c r="F39" s="72">
        <v>35728</v>
      </c>
      <c r="G39" s="82" t="s">
        <v>53</v>
      </c>
      <c r="H39" s="8" t="s">
        <v>142</v>
      </c>
      <c r="I39" s="184" t="s">
        <v>161</v>
      </c>
      <c r="J39" s="55"/>
      <c r="K39" s="72" t="s">
        <v>150</v>
      </c>
      <c r="L39" s="72" t="s">
        <v>150</v>
      </c>
      <c r="M39" s="72" t="s">
        <v>150</v>
      </c>
    </row>
    <row r="40" spans="1:13" ht="14" customHeight="1" thickBot="1" x14ac:dyDescent="0.2">
      <c r="A40" s="5"/>
      <c r="B40" s="5"/>
      <c r="C40" s="3"/>
      <c r="D40" s="5"/>
      <c r="E40" s="42"/>
      <c r="F40" s="76"/>
      <c r="G40" s="93"/>
      <c r="H40" s="5"/>
      <c r="I40" s="5"/>
      <c r="J40" s="5"/>
      <c r="K40" s="76"/>
      <c r="L40" s="76"/>
      <c r="M40" s="76"/>
    </row>
    <row r="41" spans="1:13" ht="14" customHeight="1" x14ac:dyDescent="0.15">
      <c r="A41" s="55"/>
      <c r="B41" s="55"/>
      <c r="C41" s="55"/>
      <c r="D41" s="55"/>
      <c r="E41" s="75"/>
      <c r="F41" s="75"/>
      <c r="G41" s="82"/>
      <c r="H41" s="55"/>
      <c r="I41" s="55"/>
      <c r="J41" s="55"/>
      <c r="L41" s="75"/>
    </row>
    <row r="43" spans="1:13" ht="14" customHeight="1" x14ac:dyDescent="0.15">
      <c r="A43" s="48" t="s">
        <v>149</v>
      </c>
    </row>
    <row r="44" spans="1:13" ht="14" customHeight="1" x14ac:dyDescent="0.15">
      <c r="A44" s="49" t="s">
        <v>75</v>
      </c>
      <c r="B44" s="1" t="s">
        <v>75</v>
      </c>
    </row>
    <row r="45" spans="1:13" ht="14" customHeight="1" x14ac:dyDescent="0.15">
      <c r="A45" s="49" t="s">
        <v>144</v>
      </c>
      <c r="B45" s="1" t="s">
        <v>111</v>
      </c>
    </row>
    <row r="46" spans="1:13" ht="14" customHeight="1" x14ac:dyDescent="0.15">
      <c r="A46" s="1" t="s">
        <v>76</v>
      </c>
      <c r="B46" s="50" t="s">
        <v>77</v>
      </c>
    </row>
    <row r="47" spans="1:13" ht="14" customHeight="1" x14ac:dyDescent="0.15">
      <c r="A47" s="1" t="s">
        <v>78</v>
      </c>
      <c r="B47" s="1" t="s">
        <v>79</v>
      </c>
    </row>
    <row r="48" spans="1:13" ht="14" customHeight="1" x14ac:dyDescent="0.15">
      <c r="A48" s="1" t="s">
        <v>174</v>
      </c>
      <c r="B48" s="50" t="s">
        <v>80</v>
      </c>
    </row>
    <row r="49" spans="1:7" ht="14" customHeight="1" x14ac:dyDescent="0.15">
      <c r="A49" s="1" t="s">
        <v>76</v>
      </c>
      <c r="B49" s="50" t="s">
        <v>77</v>
      </c>
    </row>
    <row r="51" spans="1:7" ht="14" customHeight="1" x14ac:dyDescent="0.15">
      <c r="A51" s="48" t="s">
        <v>162</v>
      </c>
    </row>
    <row r="52" spans="1:7" ht="14" customHeight="1" x14ac:dyDescent="0.15">
      <c r="A52" s="1" t="s">
        <v>166</v>
      </c>
      <c r="B52" s="1" t="s">
        <v>171</v>
      </c>
    </row>
    <row r="53" spans="1:7" ht="14" customHeight="1" x14ac:dyDescent="0.15">
      <c r="A53" s="1" t="s">
        <v>172</v>
      </c>
      <c r="B53" s="1" t="s">
        <v>173</v>
      </c>
    </row>
    <row r="54" spans="1:7" ht="14" customHeight="1" x14ac:dyDescent="0.15">
      <c r="A54" s="1" t="s">
        <v>641</v>
      </c>
      <c r="B54" s="1" t="s">
        <v>642</v>
      </c>
    </row>
    <row r="55" spans="1:7" ht="14" customHeight="1" x14ac:dyDescent="0.15">
      <c r="A55" s="1" t="s">
        <v>194</v>
      </c>
    </row>
    <row r="57" spans="1:7" ht="14" customHeight="1" thickBot="1" x14ac:dyDescent="0.2">
      <c r="A57" s="48" t="s">
        <v>619</v>
      </c>
      <c r="G57" s="1"/>
    </row>
    <row r="58" spans="1:7" ht="14" customHeight="1" x14ac:dyDescent="0.15">
      <c r="A58" s="186"/>
      <c r="B58" s="188" t="s">
        <v>640</v>
      </c>
      <c r="C58" s="190" t="s">
        <v>620</v>
      </c>
      <c r="D58" s="191"/>
      <c r="E58" s="191"/>
      <c r="F58" s="191"/>
      <c r="G58" s="192"/>
    </row>
    <row r="59" spans="1:7" ht="14" customHeight="1" thickBot="1" x14ac:dyDescent="0.2">
      <c r="A59" s="187"/>
      <c r="B59" s="189"/>
      <c r="C59" s="193"/>
      <c r="D59" s="194"/>
      <c r="E59" s="194"/>
      <c r="F59" s="194"/>
      <c r="G59" s="195"/>
    </row>
    <row r="60" spans="1:7" ht="14" customHeight="1" thickBot="1" x14ac:dyDescent="0.2">
      <c r="A60" s="168" t="s">
        <v>621</v>
      </c>
      <c r="B60" s="185"/>
      <c r="C60" s="169" t="s">
        <v>98</v>
      </c>
      <c r="D60" s="170" t="s">
        <v>190</v>
      </c>
      <c r="E60" s="170" t="s">
        <v>99</v>
      </c>
      <c r="F60" s="169" t="s">
        <v>7</v>
      </c>
      <c r="G60" s="171" t="s">
        <v>85</v>
      </c>
    </row>
    <row r="61" spans="1:7" ht="14" customHeight="1" x14ac:dyDescent="0.15">
      <c r="A61" s="63"/>
      <c r="B61" s="72"/>
      <c r="C61" s="172"/>
      <c r="D61" s="72"/>
      <c r="E61" s="72"/>
      <c r="F61" s="172"/>
      <c r="G61" s="8"/>
    </row>
    <row r="62" spans="1:7" ht="14" customHeight="1" x14ac:dyDescent="0.15">
      <c r="A62" s="8" t="s">
        <v>98</v>
      </c>
      <c r="B62" s="72" t="s">
        <v>622</v>
      </c>
      <c r="C62" s="172">
        <v>1</v>
      </c>
      <c r="D62" s="172" t="s">
        <v>623</v>
      </c>
      <c r="E62" s="172" t="s">
        <v>624</v>
      </c>
      <c r="F62" s="172" t="s">
        <v>625</v>
      </c>
      <c r="G62" s="72" t="s">
        <v>626</v>
      </c>
    </row>
    <row r="63" spans="1:7" ht="14" customHeight="1" x14ac:dyDescent="0.15">
      <c r="A63" s="8" t="s">
        <v>190</v>
      </c>
      <c r="B63" s="72" t="s">
        <v>627</v>
      </c>
      <c r="C63" s="172" t="s">
        <v>623</v>
      </c>
      <c r="D63" s="72">
        <v>1</v>
      </c>
      <c r="E63" s="173" t="s">
        <v>628</v>
      </c>
      <c r="F63" s="72" t="s">
        <v>629</v>
      </c>
      <c r="G63" s="72" t="s">
        <v>630</v>
      </c>
    </row>
    <row r="64" spans="1:7" ht="14" customHeight="1" x14ac:dyDescent="0.15">
      <c r="A64" s="8" t="s">
        <v>99</v>
      </c>
      <c r="B64" s="72" t="s">
        <v>631</v>
      </c>
      <c r="C64" s="172" t="s">
        <v>624</v>
      </c>
      <c r="D64" s="173" t="s">
        <v>628</v>
      </c>
      <c r="E64" s="72">
        <v>1</v>
      </c>
      <c r="F64" s="172" t="s">
        <v>632</v>
      </c>
      <c r="G64" s="72" t="s">
        <v>633</v>
      </c>
    </row>
    <row r="65" spans="1:7" ht="14" customHeight="1" x14ac:dyDescent="0.15">
      <c r="A65" s="8" t="s">
        <v>7</v>
      </c>
      <c r="B65" s="72" t="s">
        <v>634</v>
      </c>
      <c r="C65" s="172" t="s">
        <v>625</v>
      </c>
      <c r="D65" s="72" t="s">
        <v>629</v>
      </c>
      <c r="E65" s="72" t="s">
        <v>632</v>
      </c>
      <c r="F65" s="172">
        <v>1</v>
      </c>
      <c r="G65" s="72" t="s">
        <v>635</v>
      </c>
    </row>
    <row r="66" spans="1:7" ht="14" customHeight="1" thickBot="1" x14ac:dyDescent="0.2">
      <c r="A66" s="5" t="s">
        <v>85</v>
      </c>
      <c r="B66" s="76" t="s">
        <v>636</v>
      </c>
      <c r="C66" s="174" t="s">
        <v>626</v>
      </c>
      <c r="D66" s="76" t="s">
        <v>630</v>
      </c>
      <c r="E66" s="76" t="s">
        <v>633</v>
      </c>
      <c r="F66" s="174" t="s">
        <v>635</v>
      </c>
      <c r="G66" s="5">
        <v>1</v>
      </c>
    </row>
    <row r="67" spans="1:7" ht="14" customHeight="1" x14ac:dyDescent="0.15">
      <c r="G67" s="1"/>
    </row>
  </sheetData>
  <mergeCells count="3">
    <mergeCell ref="A58:A59"/>
    <mergeCell ref="B58:B59"/>
    <mergeCell ref="C58:G59"/>
  </mergeCells>
  <hyperlinks>
    <hyperlink ref="I8" r:id="rId1" xr:uid="{870D4F76-AA5F-DE4F-B53F-C7BF67C0DF7E}"/>
    <hyperlink ref="I32" r:id="rId2" display="https://storage.googleapis.com/covid19-hg-public/20200915/results/20201020/COVID19_HGI_A2_ALL_leave_23andme_20201020.b37.txt.gz" xr:uid="{680FC66B-2945-5A4E-BCA0-9FF5DBE91EEB}"/>
    <hyperlink ref="I33" r:id="rId3" display="https://storage.googleapis.com/covid19-hg-public/20200915/results/20201020/COVID19_HGI_B1_ALL_20201020.b37.txt.gz" xr:uid="{1F4CED16-BCAD-414B-903B-3E74E53D5730}"/>
    <hyperlink ref="I34" r:id="rId4" display="https://storage.googleapis.com/covid19-hg-public/20200915/results/20201020/eur/COVID19_HGI_B2_ALL_eur_leave_23andme_20201020.b37.txt.gz" xr:uid="{4F66825A-3338-BA4B-B123-C0A7B26D52EC}"/>
    <hyperlink ref="I35" r:id="rId5" display="https://storage.googleapis.com/covid19-hg-public/20200915/results/20201020/COVID19_HGI_B2_ALL_leave_23andme_20201020.b37.txt.gz" xr:uid="{C46AD4DF-AC9A-6141-8EF7-F5259EF67BDA}"/>
    <hyperlink ref="I36" r:id="rId6" display="https://storage.googleapis.com/covid19-hg-public/20200915/results/20201020/COVID19_HGI_C1_ALL_leave_23andme_20201020.b37.txt.gz" xr:uid="{19196C2D-997A-7647-A1F2-CD70B932AD58}"/>
    <hyperlink ref="I39" r:id="rId7" display="https://storage.googleapis.com/covid19-hg-public/20200915/results/20201020/COVID19_HGI_D1_ALL_20201020.b37.txt.gz" xr:uid="{FF1CC99C-EA74-0D48-BB9F-AECE78638CF3}"/>
    <hyperlink ref="I37" r:id="rId8" display="https://storage.googleapis.com/covid19-hg-public/20200915/results/20201020/eur/COVID19_HGI_C2_ALL_eur_leave_23andme_20201020.b37.txt.gz" xr:uid="{79576D6A-DF69-1844-87D8-82866BD37465}"/>
    <hyperlink ref="I38" r:id="rId9" display="https://storage.googleapis.com/covid19-hg-public/20200915/results/20201020/eur/COVID19_HGI_C2_ALL_eur_leave_23andme_20201020.b37.txt.gz" xr:uid="{17B13183-17D1-964F-B110-3FACEB857EFA}"/>
    <hyperlink ref="I9" r:id="rId10" xr:uid="{8E58BB7C-B1FA-1B49-8639-D94A2C53B7E2}"/>
    <hyperlink ref="I11" r:id="rId11" xr:uid="{6128291D-8D92-FC43-86B6-9CA8F38B57F6}"/>
    <hyperlink ref="I12" r:id="rId12" xr:uid="{A9A073A0-04DC-BE40-A893-B24148B5E39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B14C0-23FE-7A40-8C12-4C5DF8A09AD3}">
  <dimension ref="A1:O147"/>
  <sheetViews>
    <sheetView tabSelected="1" workbookViewId="0">
      <selection activeCell="G144" sqref="G144"/>
    </sheetView>
  </sheetViews>
  <sheetFormatPr baseColWidth="10" defaultRowHeight="14" customHeight="1" x14ac:dyDescent="0.2"/>
  <cols>
    <col min="4" max="5" width="10.83203125" style="137"/>
    <col min="14" max="14" width="12.1640625" bestFit="1" customWidth="1"/>
  </cols>
  <sheetData>
    <row r="1" spans="1:15" ht="14" customHeight="1" x14ac:dyDescent="0.2">
      <c r="A1" s="125" t="s">
        <v>643</v>
      </c>
      <c r="L1" s="122"/>
      <c r="M1" s="122"/>
    </row>
    <row r="2" spans="1:15" ht="14" customHeight="1" thickBot="1" x14ac:dyDescent="0.25">
      <c r="L2" s="122"/>
      <c r="M2" s="122"/>
    </row>
    <row r="3" spans="1:15" ht="14" customHeight="1" x14ac:dyDescent="0.2">
      <c r="A3" s="197" t="s">
        <v>197</v>
      </c>
      <c r="B3" s="197" t="s">
        <v>196</v>
      </c>
      <c r="C3" s="197" t="s">
        <v>469</v>
      </c>
      <c r="D3" s="197" t="s">
        <v>470</v>
      </c>
      <c r="E3" s="197" t="s">
        <v>471</v>
      </c>
      <c r="F3" s="197" t="s">
        <v>648</v>
      </c>
      <c r="G3" s="197" t="s">
        <v>591</v>
      </c>
      <c r="H3" s="197" t="s">
        <v>592</v>
      </c>
      <c r="I3" s="197" t="s">
        <v>646</v>
      </c>
      <c r="J3" s="197" t="s">
        <v>647</v>
      </c>
      <c r="K3" s="197" t="s">
        <v>35</v>
      </c>
      <c r="L3" s="199" t="s">
        <v>653</v>
      </c>
      <c r="M3" s="199" t="s">
        <v>490</v>
      </c>
      <c r="N3" s="197" t="s">
        <v>467</v>
      </c>
      <c r="O3" s="197" t="s">
        <v>468</v>
      </c>
    </row>
    <row r="4" spans="1:15" ht="14" customHeight="1" thickBot="1" x14ac:dyDescent="0.25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200"/>
      <c r="M4" s="200"/>
      <c r="N4" s="198"/>
      <c r="O4" s="198"/>
    </row>
    <row r="5" spans="1:15" ht="14" customHeight="1" x14ac:dyDescent="0.2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6"/>
      <c r="M5" s="126"/>
      <c r="N5" s="124"/>
      <c r="O5" s="124"/>
    </row>
    <row r="6" spans="1:15" ht="14" customHeight="1" x14ac:dyDescent="0.2">
      <c r="A6" s="196" t="s">
        <v>81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</row>
    <row r="7" spans="1:15" ht="14" customHeight="1" x14ac:dyDescent="0.2">
      <c r="A7" t="s">
        <v>330</v>
      </c>
      <c r="B7" t="s">
        <v>52</v>
      </c>
      <c r="C7" t="s">
        <v>52</v>
      </c>
      <c r="D7" s="137" t="s">
        <v>201</v>
      </c>
      <c r="E7" s="137" t="s">
        <v>200</v>
      </c>
      <c r="F7">
        <v>0.34228999999999998</v>
      </c>
      <c r="G7">
        <v>1.9216400000000002E-2</v>
      </c>
      <c r="H7">
        <v>1.4618299999999999E-3</v>
      </c>
      <c r="I7" s="121">
        <v>1.8E-39</v>
      </c>
      <c r="J7">
        <v>462690</v>
      </c>
      <c r="K7" t="s">
        <v>81</v>
      </c>
      <c r="L7" t="s">
        <v>52</v>
      </c>
      <c r="M7" t="s">
        <v>52</v>
      </c>
      <c r="N7">
        <f t="shared" ref="N7" si="0">(G7^2)/((J7*(H7^2))+G7^2)</f>
        <v>3.7333442609887413E-4</v>
      </c>
      <c r="O7">
        <f t="shared" ref="O7" si="1">(N7*J7)/(1-N7)</f>
        <v>172.80261877819802</v>
      </c>
    </row>
    <row r="8" spans="1:15" ht="14" customHeight="1" x14ac:dyDescent="0.2">
      <c r="A8" t="s">
        <v>331</v>
      </c>
      <c r="B8" t="s">
        <v>52</v>
      </c>
      <c r="C8" t="s">
        <v>52</v>
      </c>
      <c r="D8" s="137" t="s">
        <v>201</v>
      </c>
      <c r="E8" s="137" t="s">
        <v>199</v>
      </c>
      <c r="F8">
        <v>0.88932500000000003</v>
      </c>
      <c r="G8">
        <v>-2.8233899999999999E-2</v>
      </c>
      <c r="H8">
        <v>2.2137599999999999E-3</v>
      </c>
      <c r="I8" s="121">
        <v>3E-37</v>
      </c>
      <c r="J8">
        <v>462690</v>
      </c>
      <c r="K8" t="s">
        <v>81</v>
      </c>
      <c r="L8" t="s">
        <v>52</v>
      </c>
      <c r="M8" t="s">
        <v>52</v>
      </c>
      <c r="N8">
        <f t="shared" ref="N8:N71" si="2">(G8^2)/((J8*(H8^2))+G8^2)</f>
        <v>3.5142925224817417E-4</v>
      </c>
      <c r="O8">
        <f t="shared" ref="O8:O71" si="3">(N8*J8)/(1-N8)</f>
        <v>162.65996419229452</v>
      </c>
    </row>
    <row r="9" spans="1:15" ht="14" customHeight="1" x14ac:dyDescent="0.2">
      <c r="A9" t="s">
        <v>214</v>
      </c>
      <c r="B9" t="s">
        <v>52</v>
      </c>
      <c r="C9" t="s">
        <v>52</v>
      </c>
      <c r="D9" s="137" t="s">
        <v>201</v>
      </c>
      <c r="E9" s="137" t="s">
        <v>200</v>
      </c>
      <c r="F9">
        <v>0.19123899999999999</v>
      </c>
      <c r="G9">
        <v>1.9115199999999999E-2</v>
      </c>
      <c r="H9">
        <v>1.7636399999999999E-3</v>
      </c>
      <c r="I9" s="121">
        <v>2.2999999999999999E-27</v>
      </c>
      <c r="J9">
        <v>462690</v>
      </c>
      <c r="K9" t="s">
        <v>81</v>
      </c>
      <c r="L9" t="s">
        <v>52</v>
      </c>
      <c r="M9" t="s">
        <v>52</v>
      </c>
      <c r="N9">
        <f t="shared" si="2"/>
        <v>2.5382678523345906E-4</v>
      </c>
      <c r="O9">
        <f t="shared" si="3"/>
        <v>117.4729330366138</v>
      </c>
    </row>
    <row r="10" spans="1:15" ht="14" customHeight="1" x14ac:dyDescent="0.2">
      <c r="A10" t="s">
        <v>332</v>
      </c>
      <c r="B10" t="s">
        <v>52</v>
      </c>
      <c r="C10" t="s">
        <v>52</v>
      </c>
      <c r="D10" s="137" t="s">
        <v>198</v>
      </c>
      <c r="E10" s="137" t="s">
        <v>199</v>
      </c>
      <c r="F10">
        <v>0.61218499999999998</v>
      </c>
      <c r="G10">
        <v>-1.52438E-2</v>
      </c>
      <c r="H10">
        <v>1.42114E-3</v>
      </c>
      <c r="I10" s="121">
        <v>7.6E-27</v>
      </c>
      <c r="J10">
        <v>462690</v>
      </c>
      <c r="K10" t="s">
        <v>81</v>
      </c>
      <c r="L10" t="s">
        <v>52</v>
      </c>
      <c r="M10" t="s">
        <v>52</v>
      </c>
      <c r="N10">
        <f t="shared" si="2"/>
        <v>2.4860774923255298E-4</v>
      </c>
      <c r="O10">
        <f t="shared" si="3"/>
        <v>115.05692353520364</v>
      </c>
    </row>
    <row r="11" spans="1:15" ht="14" customHeight="1" x14ac:dyDescent="0.2">
      <c r="A11" t="s">
        <v>333</v>
      </c>
      <c r="B11" t="s">
        <v>52</v>
      </c>
      <c r="C11" t="s">
        <v>52</v>
      </c>
      <c r="D11" s="137" t="s">
        <v>198</v>
      </c>
      <c r="E11" s="137" t="s">
        <v>200</v>
      </c>
      <c r="F11">
        <v>0.41318100000000002</v>
      </c>
      <c r="G11">
        <v>-1.3697900000000001E-2</v>
      </c>
      <c r="H11">
        <v>1.40672E-3</v>
      </c>
      <c r="I11" s="121">
        <v>2.1000000000000001E-22</v>
      </c>
      <c r="J11">
        <v>462690</v>
      </c>
      <c r="K11" t="s">
        <v>81</v>
      </c>
      <c r="L11" t="s">
        <v>52</v>
      </c>
      <c r="M11" t="s">
        <v>52</v>
      </c>
      <c r="N11">
        <f t="shared" si="2"/>
        <v>2.0488659974507762E-4</v>
      </c>
      <c r="O11">
        <f t="shared" si="3"/>
        <v>94.818407857229076</v>
      </c>
    </row>
    <row r="12" spans="1:15" ht="14" customHeight="1" x14ac:dyDescent="0.2">
      <c r="A12" t="s">
        <v>334</v>
      </c>
      <c r="B12" t="s">
        <v>52</v>
      </c>
      <c r="C12" t="s">
        <v>52</v>
      </c>
      <c r="D12" s="137" t="s">
        <v>198</v>
      </c>
      <c r="E12" s="137" t="s">
        <v>199</v>
      </c>
      <c r="F12">
        <v>0.78844000000000003</v>
      </c>
      <c r="G12">
        <v>-1.64032E-2</v>
      </c>
      <c r="H12">
        <v>1.6984700000000001E-3</v>
      </c>
      <c r="I12" s="121">
        <v>4.5999999999999996E-22</v>
      </c>
      <c r="J12">
        <v>462690</v>
      </c>
      <c r="K12" t="s">
        <v>81</v>
      </c>
      <c r="L12" t="s">
        <v>52</v>
      </c>
      <c r="M12" t="s">
        <v>52</v>
      </c>
      <c r="N12">
        <f t="shared" si="2"/>
        <v>2.0154115787346741E-4</v>
      </c>
      <c r="O12">
        <f t="shared" si="3"/>
        <v>93.269876055289544</v>
      </c>
    </row>
    <row r="13" spans="1:15" ht="14" customHeight="1" x14ac:dyDescent="0.2">
      <c r="A13" t="s">
        <v>208</v>
      </c>
      <c r="B13" t="s">
        <v>52</v>
      </c>
      <c r="C13" t="s">
        <v>52</v>
      </c>
      <c r="D13" s="137" t="s">
        <v>198</v>
      </c>
      <c r="E13" s="137" t="s">
        <v>199</v>
      </c>
      <c r="F13">
        <v>0.66112400000000004</v>
      </c>
      <c r="G13">
        <v>-1.32503E-2</v>
      </c>
      <c r="H13">
        <v>1.4641299999999999E-3</v>
      </c>
      <c r="I13" s="121">
        <v>1.4E-19</v>
      </c>
      <c r="J13">
        <v>462690</v>
      </c>
      <c r="K13" t="s">
        <v>81</v>
      </c>
      <c r="L13" t="s">
        <v>52</v>
      </c>
      <c r="M13" t="s">
        <v>52</v>
      </c>
      <c r="N13">
        <f t="shared" si="2"/>
        <v>1.7698039576830122E-4</v>
      </c>
      <c r="O13">
        <f t="shared" si="3"/>
        <v>81.901554287527134</v>
      </c>
    </row>
    <row r="14" spans="1:15" ht="14" customHeight="1" x14ac:dyDescent="0.2">
      <c r="A14" t="s">
        <v>207</v>
      </c>
      <c r="B14" t="s">
        <v>52</v>
      </c>
      <c r="C14" t="s">
        <v>52</v>
      </c>
      <c r="D14" s="137" t="s">
        <v>201</v>
      </c>
      <c r="E14" s="137" t="s">
        <v>200</v>
      </c>
      <c r="F14">
        <v>0.83881099999999997</v>
      </c>
      <c r="G14">
        <v>1.5709999999999998E-2</v>
      </c>
      <c r="H14">
        <v>1.8965500000000001E-3</v>
      </c>
      <c r="I14" s="121">
        <v>1.2E-16</v>
      </c>
      <c r="J14">
        <v>462690</v>
      </c>
      <c r="K14" t="s">
        <v>81</v>
      </c>
      <c r="L14" t="s">
        <v>52</v>
      </c>
      <c r="M14" t="s">
        <v>52</v>
      </c>
      <c r="N14">
        <f t="shared" si="2"/>
        <v>1.4827545426062265E-4</v>
      </c>
      <c r="O14">
        <f t="shared" si="3"/>
        <v>68.615743962452967</v>
      </c>
    </row>
    <row r="15" spans="1:15" ht="14" customHeight="1" x14ac:dyDescent="0.2">
      <c r="A15" t="s">
        <v>335</v>
      </c>
      <c r="B15" t="s">
        <v>52</v>
      </c>
      <c r="C15" t="s">
        <v>52</v>
      </c>
      <c r="D15" s="137" t="s">
        <v>199</v>
      </c>
      <c r="E15" s="137" t="s">
        <v>198</v>
      </c>
      <c r="F15">
        <v>0.38366600000000001</v>
      </c>
      <c r="G15">
        <v>1.1702000000000001E-2</v>
      </c>
      <c r="H15">
        <v>1.4227300000000001E-3</v>
      </c>
      <c r="I15" s="121">
        <v>2E-16</v>
      </c>
      <c r="J15">
        <v>462690</v>
      </c>
      <c r="K15" t="s">
        <v>81</v>
      </c>
      <c r="L15" t="s">
        <v>52</v>
      </c>
      <c r="M15" t="s">
        <v>52</v>
      </c>
      <c r="N15">
        <f t="shared" si="2"/>
        <v>1.4619132456601957E-4</v>
      </c>
      <c r="O15">
        <f t="shared" si="3"/>
        <v>67.65115397525966</v>
      </c>
    </row>
    <row r="16" spans="1:15" ht="14" customHeight="1" x14ac:dyDescent="0.2">
      <c r="A16" t="s">
        <v>336</v>
      </c>
      <c r="B16" t="s">
        <v>52</v>
      </c>
      <c r="C16" t="s">
        <v>52</v>
      </c>
      <c r="D16" s="137" t="s">
        <v>199</v>
      </c>
      <c r="E16" s="137" t="s">
        <v>198</v>
      </c>
      <c r="F16">
        <v>0.87336000000000003</v>
      </c>
      <c r="G16">
        <v>-1.69073E-2</v>
      </c>
      <c r="H16">
        <v>2.0854599999999999E-3</v>
      </c>
      <c r="I16" s="121">
        <v>5.1999999999999997E-16</v>
      </c>
      <c r="J16">
        <v>462690</v>
      </c>
      <c r="K16" t="s">
        <v>81</v>
      </c>
      <c r="L16" t="s">
        <v>52</v>
      </c>
      <c r="M16" t="s">
        <v>52</v>
      </c>
      <c r="N16">
        <f t="shared" si="2"/>
        <v>1.4203421866565449E-4</v>
      </c>
      <c r="O16">
        <f t="shared" si="3"/>
        <v>65.727148138542645</v>
      </c>
    </row>
    <row r="17" spans="1:15" ht="14" customHeight="1" x14ac:dyDescent="0.2">
      <c r="A17" t="s">
        <v>329</v>
      </c>
      <c r="B17" t="s">
        <v>52</v>
      </c>
      <c r="C17" t="s">
        <v>52</v>
      </c>
      <c r="D17" s="137" t="s">
        <v>199</v>
      </c>
      <c r="E17" s="137" t="s">
        <v>198</v>
      </c>
      <c r="F17">
        <v>0.62963999999999998</v>
      </c>
      <c r="G17">
        <v>-1.1409900000000001E-2</v>
      </c>
      <c r="H17">
        <v>1.43702E-3</v>
      </c>
      <c r="I17" s="121">
        <v>2.0000000000000002E-15</v>
      </c>
      <c r="J17">
        <v>462690</v>
      </c>
      <c r="K17" t="s">
        <v>81</v>
      </c>
      <c r="L17" t="s">
        <v>52</v>
      </c>
      <c r="M17" t="s">
        <v>52</v>
      </c>
      <c r="N17">
        <f t="shared" si="2"/>
        <v>1.3623502247248848E-4</v>
      </c>
      <c r="O17">
        <f t="shared" si="3"/>
        <v>63.043171235645723</v>
      </c>
    </row>
    <row r="18" spans="1:15" ht="14" customHeight="1" x14ac:dyDescent="0.2">
      <c r="A18" t="s">
        <v>337</v>
      </c>
      <c r="B18" t="s">
        <v>52</v>
      </c>
      <c r="C18" t="s">
        <v>52</v>
      </c>
      <c r="D18" s="137" t="s">
        <v>198</v>
      </c>
      <c r="E18" s="137" t="s">
        <v>199</v>
      </c>
      <c r="F18">
        <v>0.76171599999999995</v>
      </c>
      <c r="G18">
        <v>-1.2803800000000001E-2</v>
      </c>
      <c r="H18">
        <v>1.62704E-3</v>
      </c>
      <c r="I18" s="121">
        <v>3.6000000000000001E-15</v>
      </c>
      <c r="J18">
        <v>462690</v>
      </c>
      <c r="K18" t="s">
        <v>81</v>
      </c>
      <c r="L18" t="s">
        <v>52</v>
      </c>
      <c r="M18" t="s">
        <v>52</v>
      </c>
      <c r="N18">
        <f t="shared" si="2"/>
        <v>1.338237105014072E-4</v>
      </c>
      <c r="O18">
        <f t="shared" si="3"/>
        <v>61.927179936896145</v>
      </c>
    </row>
    <row r="19" spans="1:15" ht="14" customHeight="1" x14ac:dyDescent="0.2">
      <c r="A19" t="s">
        <v>338</v>
      </c>
      <c r="B19" t="s">
        <v>52</v>
      </c>
      <c r="C19" t="s">
        <v>52</v>
      </c>
      <c r="D19" s="137" t="s">
        <v>200</v>
      </c>
      <c r="E19" s="137" t="s">
        <v>198</v>
      </c>
      <c r="F19">
        <v>0.834596</v>
      </c>
      <c r="G19">
        <v>1.47832E-2</v>
      </c>
      <c r="H19">
        <v>1.88747E-3</v>
      </c>
      <c r="I19" s="121">
        <v>4.7999999999999999E-15</v>
      </c>
      <c r="J19">
        <v>462690</v>
      </c>
      <c r="K19" t="s">
        <v>81</v>
      </c>
      <c r="L19" t="s">
        <v>52</v>
      </c>
      <c r="M19" t="s">
        <v>52</v>
      </c>
      <c r="N19">
        <f t="shared" si="2"/>
        <v>1.3256506845113012E-4</v>
      </c>
      <c r="O19">
        <f t="shared" si="3"/>
        <v>61.344663681193403</v>
      </c>
    </row>
    <row r="20" spans="1:15" ht="14" customHeight="1" x14ac:dyDescent="0.2">
      <c r="A20" t="s">
        <v>339</v>
      </c>
      <c r="B20" t="s">
        <v>52</v>
      </c>
      <c r="C20" t="s">
        <v>52</v>
      </c>
      <c r="D20" s="137" t="s">
        <v>198</v>
      </c>
      <c r="E20" s="137" t="s">
        <v>199</v>
      </c>
      <c r="F20">
        <v>0.36655500000000002</v>
      </c>
      <c r="G20">
        <v>1.1138800000000001E-2</v>
      </c>
      <c r="H20">
        <v>1.4379E-3</v>
      </c>
      <c r="I20" s="121">
        <v>9.3999999999999997E-15</v>
      </c>
      <c r="J20">
        <v>462690</v>
      </c>
      <c r="K20" t="s">
        <v>81</v>
      </c>
      <c r="L20" t="s">
        <v>52</v>
      </c>
      <c r="M20" t="s">
        <v>52</v>
      </c>
      <c r="N20">
        <f t="shared" si="2"/>
        <v>1.2968000201966947E-4</v>
      </c>
      <c r="O20">
        <f t="shared" si="3"/>
        <v>60.009422156467316</v>
      </c>
    </row>
    <row r="21" spans="1:15" ht="14" customHeight="1" x14ac:dyDescent="0.2">
      <c r="A21" t="s">
        <v>340</v>
      </c>
      <c r="B21" t="s">
        <v>52</v>
      </c>
      <c r="C21" t="s">
        <v>52</v>
      </c>
      <c r="D21" s="137" t="s">
        <v>200</v>
      </c>
      <c r="E21" s="137" t="s">
        <v>201</v>
      </c>
      <c r="F21">
        <v>0.595136</v>
      </c>
      <c r="G21">
        <v>-1.0792899999999999E-2</v>
      </c>
      <c r="H21">
        <v>1.4159000000000001E-3</v>
      </c>
      <c r="I21" s="121">
        <v>2.5000000000000001E-14</v>
      </c>
      <c r="J21">
        <v>462690</v>
      </c>
      <c r="K21" t="s">
        <v>81</v>
      </c>
      <c r="L21" t="s">
        <v>52</v>
      </c>
      <c r="M21" t="s">
        <v>52</v>
      </c>
      <c r="N21">
        <f t="shared" si="2"/>
        <v>1.2556439088284648E-4</v>
      </c>
      <c r="O21">
        <f t="shared" si="3"/>
        <v>58.104683896825179</v>
      </c>
    </row>
    <row r="22" spans="1:15" ht="14" customHeight="1" x14ac:dyDescent="0.2">
      <c r="A22" t="s">
        <v>341</v>
      </c>
      <c r="B22" t="s">
        <v>52</v>
      </c>
      <c r="C22" t="s">
        <v>52</v>
      </c>
      <c r="D22" s="137" t="s">
        <v>198</v>
      </c>
      <c r="E22" s="137" t="s">
        <v>201</v>
      </c>
      <c r="F22">
        <v>0.50195500000000004</v>
      </c>
      <c r="G22">
        <v>1.0571799999999999E-2</v>
      </c>
      <c r="H22">
        <v>1.3890599999999999E-3</v>
      </c>
      <c r="I22" s="121">
        <v>2.6999999999999999E-14</v>
      </c>
      <c r="J22">
        <v>462690</v>
      </c>
      <c r="K22" t="s">
        <v>81</v>
      </c>
      <c r="L22" t="s">
        <v>52</v>
      </c>
      <c r="M22" t="s">
        <v>52</v>
      </c>
      <c r="N22">
        <f t="shared" si="2"/>
        <v>1.2517320937000765E-4</v>
      </c>
      <c r="O22">
        <f t="shared" si="3"/>
        <v>57.923642731667961</v>
      </c>
    </row>
    <row r="23" spans="1:15" ht="14" customHeight="1" x14ac:dyDescent="0.2">
      <c r="A23" t="s">
        <v>342</v>
      </c>
      <c r="B23" t="s">
        <v>52</v>
      </c>
      <c r="C23" t="s">
        <v>52</v>
      </c>
      <c r="D23" s="137" t="s">
        <v>199</v>
      </c>
      <c r="E23" s="137" t="s">
        <v>198</v>
      </c>
      <c r="F23">
        <v>0.540327</v>
      </c>
      <c r="G23">
        <v>-1.0421100000000001E-2</v>
      </c>
      <c r="H23">
        <v>1.39062E-3</v>
      </c>
      <c r="I23" s="121">
        <v>6.7000000000000005E-14</v>
      </c>
      <c r="J23">
        <v>462690</v>
      </c>
      <c r="K23" t="s">
        <v>81</v>
      </c>
      <c r="L23" t="s">
        <v>52</v>
      </c>
      <c r="M23" t="s">
        <v>52</v>
      </c>
      <c r="N23">
        <f t="shared" si="2"/>
        <v>1.2135770725096242E-4</v>
      </c>
      <c r="O23">
        <f t="shared" si="3"/>
        <v>56.157812751347535</v>
      </c>
    </row>
    <row r="24" spans="1:15" ht="14" customHeight="1" x14ac:dyDescent="0.2">
      <c r="A24" t="s">
        <v>343</v>
      </c>
      <c r="B24" t="s">
        <v>52</v>
      </c>
      <c r="C24" t="s">
        <v>52</v>
      </c>
      <c r="D24" s="137" t="s">
        <v>198</v>
      </c>
      <c r="E24" s="137" t="s">
        <v>199</v>
      </c>
      <c r="F24">
        <v>0.30116100000000001</v>
      </c>
      <c r="G24">
        <v>1.12613E-2</v>
      </c>
      <c r="H24">
        <v>1.5085700000000001E-3</v>
      </c>
      <c r="I24" s="121">
        <v>8.3E-14</v>
      </c>
      <c r="J24">
        <v>462690</v>
      </c>
      <c r="K24" t="s">
        <v>81</v>
      </c>
      <c r="L24" t="s">
        <v>52</v>
      </c>
      <c r="M24" t="s">
        <v>52</v>
      </c>
      <c r="N24">
        <f t="shared" si="2"/>
        <v>1.2042140992558311E-4</v>
      </c>
      <c r="O24">
        <f t="shared" si="3"/>
        <v>55.724492580431971</v>
      </c>
    </row>
    <row r="25" spans="1:15" ht="14" customHeight="1" x14ac:dyDescent="0.2">
      <c r="A25" t="s">
        <v>344</v>
      </c>
      <c r="B25" t="s">
        <v>52</v>
      </c>
      <c r="C25" t="s">
        <v>52</v>
      </c>
      <c r="D25" s="137" t="s">
        <v>199</v>
      </c>
      <c r="E25" s="137" t="s">
        <v>200</v>
      </c>
      <c r="F25">
        <v>0.45105000000000001</v>
      </c>
      <c r="G25">
        <v>1.0174799999999999E-2</v>
      </c>
      <c r="H25">
        <v>1.3949500000000001E-3</v>
      </c>
      <c r="I25" s="121">
        <v>2.9999999999999998E-13</v>
      </c>
      <c r="J25">
        <v>462690</v>
      </c>
      <c r="K25" t="s">
        <v>81</v>
      </c>
      <c r="L25" t="s">
        <v>52</v>
      </c>
      <c r="M25" t="s">
        <v>52</v>
      </c>
      <c r="N25">
        <f t="shared" si="2"/>
        <v>1.1497262101700146E-4</v>
      </c>
      <c r="O25">
        <f t="shared" si="3"/>
        <v>53.202798883589494</v>
      </c>
    </row>
    <row r="26" spans="1:15" ht="14" customHeight="1" x14ac:dyDescent="0.2">
      <c r="A26" t="s">
        <v>345</v>
      </c>
      <c r="B26" t="s">
        <v>52</v>
      </c>
      <c r="C26" t="s">
        <v>52</v>
      </c>
      <c r="D26" s="137" t="s">
        <v>199</v>
      </c>
      <c r="E26" s="137" t="s">
        <v>201</v>
      </c>
      <c r="F26">
        <v>0.68872500000000003</v>
      </c>
      <c r="G26">
        <v>-1.07595E-2</v>
      </c>
      <c r="H26">
        <v>1.5001999999999999E-3</v>
      </c>
      <c r="I26" s="121">
        <v>7.3999999999999998E-13</v>
      </c>
      <c r="J26">
        <v>462690</v>
      </c>
      <c r="K26" t="s">
        <v>81</v>
      </c>
      <c r="L26" t="s">
        <v>52</v>
      </c>
      <c r="M26" t="s">
        <v>52</v>
      </c>
      <c r="N26">
        <f t="shared" si="2"/>
        <v>1.1115972545716759E-4</v>
      </c>
      <c r="O26">
        <f t="shared" si="3"/>
        <v>51.438211229215121</v>
      </c>
    </row>
    <row r="27" spans="1:15" ht="14" customHeight="1" x14ac:dyDescent="0.2">
      <c r="A27" t="s">
        <v>346</v>
      </c>
      <c r="B27" t="s">
        <v>52</v>
      </c>
      <c r="C27" t="s">
        <v>52</v>
      </c>
      <c r="D27" s="137" t="s">
        <v>198</v>
      </c>
      <c r="E27" s="137" t="s">
        <v>199</v>
      </c>
      <c r="F27">
        <v>0.74035700000000004</v>
      </c>
      <c r="G27">
        <v>-1.12899E-2</v>
      </c>
      <c r="H27">
        <v>1.58234E-3</v>
      </c>
      <c r="I27" s="121">
        <v>9.6999999999999991E-13</v>
      </c>
      <c r="J27">
        <v>462690</v>
      </c>
      <c r="K27" t="s">
        <v>81</v>
      </c>
      <c r="L27" t="s">
        <v>52</v>
      </c>
      <c r="M27" t="s">
        <v>52</v>
      </c>
      <c r="N27">
        <f t="shared" si="2"/>
        <v>1.1001266440898782E-4</v>
      </c>
      <c r="O27">
        <f t="shared" si="3"/>
        <v>50.907360149722678</v>
      </c>
    </row>
    <row r="28" spans="1:15" ht="14" customHeight="1" x14ac:dyDescent="0.2">
      <c r="A28" t="s">
        <v>347</v>
      </c>
      <c r="B28" t="s">
        <v>52</v>
      </c>
      <c r="C28" t="s">
        <v>52</v>
      </c>
      <c r="D28" s="137" t="s">
        <v>200</v>
      </c>
      <c r="E28" s="137" t="s">
        <v>201</v>
      </c>
      <c r="F28">
        <v>0.267372</v>
      </c>
      <c r="G28">
        <v>1.11141E-2</v>
      </c>
      <c r="H28">
        <v>1.56621E-3</v>
      </c>
      <c r="I28" s="121">
        <v>1.2999999999999999E-12</v>
      </c>
      <c r="J28">
        <v>462690</v>
      </c>
      <c r="K28" t="s">
        <v>81</v>
      </c>
      <c r="L28" t="s">
        <v>52</v>
      </c>
      <c r="M28" t="s">
        <v>52</v>
      </c>
      <c r="N28">
        <f t="shared" si="2"/>
        <v>1.0882063078070469E-4</v>
      </c>
      <c r="O28">
        <f t="shared" si="3"/>
        <v>50.355697394678145</v>
      </c>
    </row>
    <row r="29" spans="1:15" ht="14" customHeight="1" x14ac:dyDescent="0.2">
      <c r="A29" t="s">
        <v>348</v>
      </c>
      <c r="B29" t="s">
        <v>52</v>
      </c>
      <c r="C29" t="s">
        <v>52</v>
      </c>
      <c r="D29" s="137" t="s">
        <v>200</v>
      </c>
      <c r="E29" s="137" t="s">
        <v>198</v>
      </c>
      <c r="F29">
        <v>0.54108299999999998</v>
      </c>
      <c r="G29">
        <v>-9.9413599999999998E-3</v>
      </c>
      <c r="H29">
        <v>1.4011E-3</v>
      </c>
      <c r="I29" s="121">
        <v>1.2999999999999999E-12</v>
      </c>
      <c r="J29">
        <v>462690</v>
      </c>
      <c r="K29" t="s">
        <v>81</v>
      </c>
      <c r="L29" t="s">
        <v>52</v>
      </c>
      <c r="M29" t="s">
        <v>52</v>
      </c>
      <c r="N29">
        <f t="shared" si="2"/>
        <v>1.0879676195951695E-4</v>
      </c>
      <c r="O29">
        <f t="shared" si="3"/>
        <v>50.344651126073394</v>
      </c>
    </row>
    <row r="30" spans="1:15" ht="14" customHeight="1" x14ac:dyDescent="0.2">
      <c r="A30" t="s">
        <v>349</v>
      </c>
      <c r="B30" t="s">
        <v>52</v>
      </c>
      <c r="C30" t="s">
        <v>52</v>
      </c>
      <c r="D30" s="137" t="s">
        <v>198</v>
      </c>
      <c r="E30" s="137" t="s">
        <v>199</v>
      </c>
      <c r="F30">
        <v>0.72350000000000003</v>
      </c>
      <c r="G30">
        <v>1.09502E-2</v>
      </c>
      <c r="H30">
        <v>1.55159E-3</v>
      </c>
      <c r="I30" s="121">
        <v>1.7E-12</v>
      </c>
      <c r="J30">
        <v>462690</v>
      </c>
      <c r="K30" t="s">
        <v>81</v>
      </c>
      <c r="L30" t="s">
        <v>52</v>
      </c>
      <c r="M30" t="s">
        <v>52</v>
      </c>
      <c r="N30">
        <f t="shared" si="2"/>
        <v>1.0763494616732887E-4</v>
      </c>
      <c r="O30">
        <f t="shared" si="3"/>
        <v>49.80697421314958</v>
      </c>
    </row>
    <row r="31" spans="1:15" ht="14" customHeight="1" x14ac:dyDescent="0.2">
      <c r="A31" t="s">
        <v>350</v>
      </c>
      <c r="B31" t="s">
        <v>52</v>
      </c>
      <c r="C31" t="s">
        <v>52</v>
      </c>
      <c r="D31" s="137" t="s">
        <v>201</v>
      </c>
      <c r="E31" s="137" t="s">
        <v>199</v>
      </c>
      <c r="F31">
        <v>0.18263399999999999</v>
      </c>
      <c r="G31">
        <v>1.25839E-2</v>
      </c>
      <c r="H31">
        <v>1.79283E-3</v>
      </c>
      <c r="I31" s="121">
        <v>2.1999999999999999E-12</v>
      </c>
      <c r="J31">
        <v>462690</v>
      </c>
      <c r="K31" t="s">
        <v>81</v>
      </c>
      <c r="L31" t="s">
        <v>52</v>
      </c>
      <c r="M31" t="s">
        <v>52</v>
      </c>
      <c r="N31">
        <f t="shared" si="2"/>
        <v>1.0646722667117938E-4</v>
      </c>
      <c r="O31">
        <f t="shared" si="3"/>
        <v>49.266566383178422</v>
      </c>
    </row>
    <row r="32" spans="1:15" ht="14" customHeight="1" x14ac:dyDescent="0.2">
      <c r="A32" t="s">
        <v>351</v>
      </c>
      <c r="B32" t="s">
        <v>52</v>
      </c>
      <c r="C32" t="s">
        <v>52</v>
      </c>
      <c r="D32" s="137" t="s">
        <v>201</v>
      </c>
      <c r="E32" s="137" t="s">
        <v>200</v>
      </c>
      <c r="F32">
        <v>0.36442200000000002</v>
      </c>
      <c r="G32">
        <v>1.00328E-2</v>
      </c>
      <c r="H32">
        <v>1.43771E-3</v>
      </c>
      <c r="I32" s="121">
        <v>3.0000000000000001E-12</v>
      </c>
      <c r="J32">
        <v>462690</v>
      </c>
      <c r="K32" t="s">
        <v>81</v>
      </c>
      <c r="L32" t="s">
        <v>52</v>
      </c>
      <c r="M32" t="s">
        <v>52</v>
      </c>
      <c r="N32">
        <f t="shared" si="2"/>
        <v>1.0523638071034413E-4</v>
      </c>
      <c r="O32">
        <f t="shared" si="3"/>
        <v>48.69694568118426</v>
      </c>
    </row>
    <row r="33" spans="1:15" ht="14" customHeight="1" x14ac:dyDescent="0.2">
      <c r="A33" t="s">
        <v>352</v>
      </c>
      <c r="B33" t="s">
        <v>52</v>
      </c>
      <c r="C33" t="s">
        <v>52</v>
      </c>
      <c r="D33" s="137" t="s">
        <v>198</v>
      </c>
      <c r="E33" s="137" t="s">
        <v>199</v>
      </c>
      <c r="F33">
        <v>0.43765599999999999</v>
      </c>
      <c r="G33">
        <v>9.6339900000000003E-3</v>
      </c>
      <c r="H33">
        <v>1.3964299999999999E-3</v>
      </c>
      <c r="I33" s="121">
        <v>5.1999999999999997E-12</v>
      </c>
      <c r="J33">
        <v>462690</v>
      </c>
      <c r="K33" t="s">
        <v>81</v>
      </c>
      <c r="L33" t="s">
        <v>52</v>
      </c>
      <c r="M33" t="s">
        <v>52</v>
      </c>
      <c r="N33">
        <f t="shared" si="2"/>
        <v>1.0285827941645101E-4</v>
      </c>
      <c r="O33">
        <f t="shared" si="3"/>
        <v>47.596392986286709</v>
      </c>
    </row>
    <row r="34" spans="1:15" ht="14" customHeight="1" x14ac:dyDescent="0.2">
      <c r="A34" t="s">
        <v>353</v>
      </c>
      <c r="B34" t="s">
        <v>52</v>
      </c>
      <c r="C34" t="s">
        <v>52</v>
      </c>
      <c r="D34" s="137" t="s">
        <v>198</v>
      </c>
      <c r="E34" s="137" t="s">
        <v>199</v>
      </c>
      <c r="F34">
        <v>0.56561300000000003</v>
      </c>
      <c r="G34">
        <v>9.6526900000000002E-3</v>
      </c>
      <c r="H34">
        <v>1.4014100000000001E-3</v>
      </c>
      <c r="I34" s="121">
        <v>5.7000000000000003E-12</v>
      </c>
      <c r="J34">
        <v>462690</v>
      </c>
      <c r="K34" t="s">
        <v>81</v>
      </c>
      <c r="L34" t="s">
        <v>52</v>
      </c>
      <c r="M34" t="s">
        <v>52</v>
      </c>
      <c r="N34">
        <f t="shared" si="2"/>
        <v>1.0252544232106262E-4</v>
      </c>
      <c r="O34">
        <f t="shared" si="3"/>
        <v>47.442360956574291</v>
      </c>
    </row>
    <row r="35" spans="1:15" ht="14" customHeight="1" x14ac:dyDescent="0.2">
      <c r="A35" t="s">
        <v>354</v>
      </c>
      <c r="B35" t="s">
        <v>52</v>
      </c>
      <c r="C35" t="s">
        <v>52</v>
      </c>
      <c r="D35" s="137" t="s">
        <v>201</v>
      </c>
      <c r="E35" s="137" t="s">
        <v>200</v>
      </c>
      <c r="F35">
        <v>0.58067199999999997</v>
      </c>
      <c r="G35">
        <v>9.6570400000000004E-3</v>
      </c>
      <c r="H35">
        <v>1.4050899999999999E-3</v>
      </c>
      <c r="I35" s="121">
        <v>6.3000000000000002E-12</v>
      </c>
      <c r="J35">
        <v>462690</v>
      </c>
      <c r="K35" t="s">
        <v>81</v>
      </c>
      <c r="L35" t="s">
        <v>52</v>
      </c>
      <c r="M35" t="s">
        <v>52</v>
      </c>
      <c r="N35">
        <f t="shared" si="2"/>
        <v>1.0208109638860669E-4</v>
      </c>
      <c r="O35">
        <f t="shared" si="3"/>
        <v>47.236724464667596</v>
      </c>
    </row>
    <row r="36" spans="1:15" ht="14" customHeight="1" x14ac:dyDescent="0.2">
      <c r="A36" t="s">
        <v>355</v>
      </c>
      <c r="B36" t="s">
        <v>52</v>
      </c>
      <c r="C36" t="s">
        <v>52</v>
      </c>
      <c r="D36" s="137" t="s">
        <v>199</v>
      </c>
      <c r="E36" s="137" t="s">
        <v>198</v>
      </c>
      <c r="F36">
        <v>0.613375</v>
      </c>
      <c r="G36">
        <v>-9.7723800000000006E-3</v>
      </c>
      <c r="H36">
        <v>1.4278699999999999E-3</v>
      </c>
      <c r="I36" s="121">
        <v>7.6999999999999999E-12</v>
      </c>
      <c r="J36">
        <v>462690</v>
      </c>
      <c r="K36" t="s">
        <v>81</v>
      </c>
      <c r="L36" t="s">
        <v>52</v>
      </c>
      <c r="M36" t="s">
        <v>52</v>
      </c>
      <c r="N36">
        <f t="shared" si="2"/>
        <v>1.0122534770643901E-4</v>
      </c>
      <c r="O36">
        <f t="shared" si="3"/>
        <v>46.840697596193252</v>
      </c>
    </row>
    <row r="37" spans="1:15" ht="14" customHeight="1" x14ac:dyDescent="0.2">
      <c r="A37" t="s">
        <v>356</v>
      </c>
      <c r="B37" t="s">
        <v>52</v>
      </c>
      <c r="C37" t="s">
        <v>52</v>
      </c>
      <c r="D37" s="137" t="s">
        <v>198</v>
      </c>
      <c r="E37" s="137" t="s">
        <v>200</v>
      </c>
      <c r="F37">
        <v>0.60638499999999995</v>
      </c>
      <c r="G37">
        <v>-9.7012799999999996E-3</v>
      </c>
      <c r="H37">
        <v>1.41888E-3</v>
      </c>
      <c r="I37" s="121">
        <v>8.0999999999999998E-12</v>
      </c>
      <c r="J37">
        <v>462690</v>
      </c>
      <c r="K37" t="s">
        <v>81</v>
      </c>
      <c r="L37" t="s">
        <v>52</v>
      </c>
      <c r="M37" t="s">
        <v>52</v>
      </c>
      <c r="N37">
        <f t="shared" si="2"/>
        <v>1.010259060695862E-4</v>
      </c>
      <c r="O37">
        <f t="shared" si="3"/>
        <v>46.74839927873127</v>
      </c>
    </row>
    <row r="38" spans="1:15" ht="14" customHeight="1" x14ac:dyDescent="0.2">
      <c r="A38" t="s">
        <v>357</v>
      </c>
      <c r="B38" t="s">
        <v>52</v>
      </c>
      <c r="C38" t="s">
        <v>52</v>
      </c>
      <c r="D38" s="137" t="s">
        <v>199</v>
      </c>
      <c r="E38" s="137" t="s">
        <v>198</v>
      </c>
      <c r="F38">
        <v>0.42110799999999998</v>
      </c>
      <c r="G38">
        <v>9.5817000000000003E-3</v>
      </c>
      <c r="H38">
        <v>1.4019200000000001E-3</v>
      </c>
      <c r="I38" s="121">
        <v>8.1999999999999998E-12</v>
      </c>
      <c r="J38">
        <v>462690</v>
      </c>
      <c r="K38" t="s">
        <v>81</v>
      </c>
      <c r="L38" t="s">
        <v>52</v>
      </c>
      <c r="M38" t="s">
        <v>52</v>
      </c>
      <c r="N38">
        <f t="shared" si="2"/>
        <v>1.0094962682329188E-4</v>
      </c>
      <c r="O38">
        <f t="shared" si="3"/>
        <v>46.713098504730731</v>
      </c>
    </row>
    <row r="39" spans="1:15" ht="14" customHeight="1" x14ac:dyDescent="0.2">
      <c r="A39" t="s">
        <v>358</v>
      </c>
      <c r="B39" t="s">
        <v>52</v>
      </c>
      <c r="C39" t="s">
        <v>52</v>
      </c>
      <c r="D39" s="137" t="s">
        <v>200</v>
      </c>
      <c r="E39" s="137" t="s">
        <v>201</v>
      </c>
      <c r="F39">
        <v>0.51881900000000003</v>
      </c>
      <c r="G39">
        <v>-9.4417500000000005E-3</v>
      </c>
      <c r="H39">
        <v>1.3899100000000001E-3</v>
      </c>
      <c r="I39" s="121">
        <v>1.1000000000000001E-11</v>
      </c>
      <c r="J39">
        <v>462690</v>
      </c>
      <c r="K39" t="s">
        <v>81</v>
      </c>
      <c r="L39" t="s">
        <v>52</v>
      </c>
      <c r="M39" t="s">
        <v>52</v>
      </c>
      <c r="N39">
        <f t="shared" si="2"/>
        <v>9.972366011677104E-5</v>
      </c>
      <c r="O39">
        <f t="shared" si="3"/>
        <v>46.145742121731978</v>
      </c>
    </row>
    <row r="40" spans="1:15" ht="14" customHeight="1" x14ac:dyDescent="0.2">
      <c r="A40" t="s">
        <v>359</v>
      </c>
      <c r="B40" t="s">
        <v>52</v>
      </c>
      <c r="C40" t="s">
        <v>52</v>
      </c>
      <c r="D40" s="137" t="s">
        <v>199</v>
      </c>
      <c r="E40" s="137" t="s">
        <v>198</v>
      </c>
      <c r="F40">
        <v>0.58528599999999997</v>
      </c>
      <c r="G40">
        <v>9.6269600000000004E-3</v>
      </c>
      <c r="H40">
        <v>1.41792E-3</v>
      </c>
      <c r="I40" s="121">
        <v>1.1000000000000001E-11</v>
      </c>
      <c r="J40">
        <v>462690</v>
      </c>
      <c r="K40" t="s">
        <v>81</v>
      </c>
      <c r="L40" t="s">
        <v>52</v>
      </c>
      <c r="M40" t="s">
        <v>52</v>
      </c>
      <c r="N40">
        <f t="shared" si="2"/>
        <v>9.9618844183761043E-5</v>
      </c>
      <c r="O40">
        <f t="shared" si="3"/>
        <v>46.097235168671965</v>
      </c>
    </row>
    <row r="41" spans="1:15" ht="14" customHeight="1" x14ac:dyDescent="0.2">
      <c r="A41" t="s">
        <v>360</v>
      </c>
      <c r="B41" t="s">
        <v>52</v>
      </c>
      <c r="C41" t="s">
        <v>52</v>
      </c>
      <c r="D41" s="137" t="s">
        <v>198</v>
      </c>
      <c r="E41" s="137" t="s">
        <v>199</v>
      </c>
      <c r="F41">
        <v>0.52494300000000005</v>
      </c>
      <c r="G41">
        <v>9.4352199999999994E-3</v>
      </c>
      <c r="H41">
        <v>1.39247E-3</v>
      </c>
      <c r="I41" s="121">
        <v>1.2000000000000001E-11</v>
      </c>
      <c r="J41">
        <v>462690</v>
      </c>
      <c r="K41" t="s">
        <v>81</v>
      </c>
      <c r="L41" t="s">
        <v>52</v>
      </c>
      <c r="M41" t="s">
        <v>52</v>
      </c>
      <c r="N41">
        <f t="shared" si="2"/>
        <v>9.9219985966455575E-5</v>
      </c>
      <c r="O41">
        <f t="shared" si="3"/>
        <v>45.912650759383354</v>
      </c>
    </row>
    <row r="42" spans="1:15" ht="14" customHeight="1" x14ac:dyDescent="0.2">
      <c r="A42" t="s">
        <v>361</v>
      </c>
      <c r="B42" t="s">
        <v>52</v>
      </c>
      <c r="C42" t="s">
        <v>52</v>
      </c>
      <c r="D42" s="137" t="s">
        <v>199</v>
      </c>
      <c r="E42" s="137" t="s">
        <v>198</v>
      </c>
      <c r="F42">
        <v>0.70746399999999998</v>
      </c>
      <c r="G42">
        <v>1.0319099999999999E-2</v>
      </c>
      <c r="H42">
        <v>1.5278900000000001E-3</v>
      </c>
      <c r="I42" s="121">
        <v>1.4E-11</v>
      </c>
      <c r="J42">
        <v>462690</v>
      </c>
      <c r="K42" t="s">
        <v>81</v>
      </c>
      <c r="L42" t="s">
        <v>52</v>
      </c>
      <c r="M42" t="s">
        <v>52</v>
      </c>
      <c r="N42">
        <f t="shared" si="2"/>
        <v>9.8574944074461817E-5</v>
      </c>
      <c r="O42">
        <f t="shared" si="3"/>
        <v>45.614137284844595</v>
      </c>
    </row>
    <row r="43" spans="1:15" ht="14" customHeight="1" x14ac:dyDescent="0.2">
      <c r="A43" t="s">
        <v>362</v>
      </c>
      <c r="B43" t="s">
        <v>52</v>
      </c>
      <c r="C43" t="s">
        <v>52</v>
      </c>
      <c r="D43" s="137" t="s">
        <v>198</v>
      </c>
      <c r="E43" s="137" t="s">
        <v>199</v>
      </c>
      <c r="F43">
        <v>0.82859099999999997</v>
      </c>
      <c r="G43">
        <v>1.2382900000000001E-2</v>
      </c>
      <c r="H43">
        <v>1.8387E-3</v>
      </c>
      <c r="I43" s="121">
        <v>1.6E-11</v>
      </c>
      <c r="J43">
        <v>462690</v>
      </c>
      <c r="K43" t="s">
        <v>81</v>
      </c>
      <c r="L43" t="s">
        <v>52</v>
      </c>
      <c r="M43" t="s">
        <v>52</v>
      </c>
      <c r="N43">
        <f t="shared" si="2"/>
        <v>9.8014492770747411E-5</v>
      </c>
      <c r="O43">
        <f t="shared" si="3"/>
        <v>45.354771084979745</v>
      </c>
    </row>
    <row r="44" spans="1:15" ht="14" customHeight="1" x14ac:dyDescent="0.2">
      <c r="A44" t="s">
        <v>363</v>
      </c>
      <c r="B44" t="s">
        <v>52</v>
      </c>
      <c r="C44" t="s">
        <v>52</v>
      </c>
      <c r="D44" s="137" t="s">
        <v>198</v>
      </c>
      <c r="E44" s="137" t="s">
        <v>199</v>
      </c>
      <c r="F44">
        <v>0.95894900000000005</v>
      </c>
      <c r="G44">
        <v>-2.3166200000000001E-2</v>
      </c>
      <c r="H44">
        <v>3.50418E-3</v>
      </c>
      <c r="I44" s="121">
        <v>3.7999999999999998E-11</v>
      </c>
      <c r="J44">
        <v>462690</v>
      </c>
      <c r="K44" t="s">
        <v>81</v>
      </c>
      <c r="L44" t="s">
        <v>52</v>
      </c>
      <c r="M44" t="s">
        <v>52</v>
      </c>
      <c r="N44">
        <f t="shared" si="2"/>
        <v>9.4450803089219168E-5</v>
      </c>
      <c r="O44">
        <f t="shared" si="3"/>
        <v>43.705570107546947</v>
      </c>
    </row>
    <row r="45" spans="1:15" ht="14" customHeight="1" x14ac:dyDescent="0.2">
      <c r="A45" t="s">
        <v>364</v>
      </c>
      <c r="B45" t="s">
        <v>52</v>
      </c>
      <c r="C45" t="s">
        <v>52</v>
      </c>
      <c r="D45" s="137" t="s">
        <v>200</v>
      </c>
      <c r="E45" s="137" t="s">
        <v>198</v>
      </c>
      <c r="F45">
        <v>0.34343600000000002</v>
      </c>
      <c r="G45">
        <v>-9.5798800000000007E-3</v>
      </c>
      <c r="H45">
        <v>1.4580299999999999E-3</v>
      </c>
      <c r="I45" s="121">
        <v>5.0000000000000002E-11</v>
      </c>
      <c r="J45">
        <v>462690</v>
      </c>
      <c r="K45" t="s">
        <v>81</v>
      </c>
      <c r="L45" t="s">
        <v>52</v>
      </c>
      <c r="M45" t="s">
        <v>52</v>
      </c>
      <c r="N45">
        <f t="shared" si="2"/>
        <v>9.3294616872165956E-5</v>
      </c>
      <c r="O45">
        <f t="shared" si="3"/>
        <v>43.170513857132946</v>
      </c>
    </row>
    <row r="46" spans="1:15" ht="14" customHeight="1" x14ac:dyDescent="0.2">
      <c r="A46" t="s">
        <v>365</v>
      </c>
      <c r="B46" t="s">
        <v>52</v>
      </c>
      <c r="C46" t="s">
        <v>52</v>
      </c>
      <c r="D46" s="137" t="s">
        <v>201</v>
      </c>
      <c r="E46" s="137" t="s">
        <v>200</v>
      </c>
      <c r="F46">
        <v>0.588005</v>
      </c>
      <c r="G46">
        <v>9.2406999999999993E-3</v>
      </c>
      <c r="H46">
        <v>1.4136699999999999E-3</v>
      </c>
      <c r="I46" s="121">
        <v>6.3000000000000002E-11</v>
      </c>
      <c r="J46">
        <v>462690</v>
      </c>
      <c r="K46" t="s">
        <v>81</v>
      </c>
      <c r="L46" t="s">
        <v>52</v>
      </c>
      <c r="M46" t="s">
        <v>52</v>
      </c>
      <c r="N46">
        <f t="shared" si="2"/>
        <v>9.2338633083631941E-5</v>
      </c>
      <c r="O46">
        <f t="shared" si="3"/>
        <v>42.728107596515379</v>
      </c>
    </row>
    <row r="47" spans="1:15" ht="14" customHeight="1" x14ac:dyDescent="0.2">
      <c r="A47" t="s">
        <v>366</v>
      </c>
      <c r="B47" t="s">
        <v>52</v>
      </c>
      <c r="C47" t="s">
        <v>52</v>
      </c>
      <c r="D47" s="137" t="s">
        <v>199</v>
      </c>
      <c r="E47" s="137" t="s">
        <v>200</v>
      </c>
      <c r="F47">
        <v>0.24997800000000001</v>
      </c>
      <c r="G47">
        <v>-1.04317E-2</v>
      </c>
      <c r="H47">
        <v>1.5967500000000001E-3</v>
      </c>
      <c r="I47" s="121">
        <v>6.3999999999999999E-11</v>
      </c>
      <c r="J47">
        <v>462690</v>
      </c>
      <c r="K47" t="s">
        <v>81</v>
      </c>
      <c r="L47" t="s">
        <v>52</v>
      </c>
      <c r="M47" t="s">
        <v>52</v>
      </c>
      <c r="N47">
        <f t="shared" si="2"/>
        <v>9.2237209361531846E-5</v>
      </c>
      <c r="O47">
        <f t="shared" si="3"/>
        <v>42.681171191610169</v>
      </c>
    </row>
    <row r="48" spans="1:15" ht="14" customHeight="1" x14ac:dyDescent="0.2">
      <c r="A48" t="s">
        <v>367</v>
      </c>
      <c r="B48" t="s">
        <v>52</v>
      </c>
      <c r="C48" t="s">
        <v>52</v>
      </c>
      <c r="D48" s="137" t="s">
        <v>201</v>
      </c>
      <c r="E48" s="137" t="s">
        <v>198</v>
      </c>
      <c r="F48">
        <v>0.58706199999999997</v>
      </c>
      <c r="G48">
        <v>9.1650399999999993E-3</v>
      </c>
      <c r="H48">
        <v>1.40711E-3</v>
      </c>
      <c r="I48" s="121">
        <v>7.3000000000000006E-11</v>
      </c>
      <c r="J48">
        <v>462690</v>
      </c>
      <c r="K48" t="s">
        <v>81</v>
      </c>
      <c r="L48" t="s">
        <v>52</v>
      </c>
      <c r="M48" t="s">
        <v>52</v>
      </c>
      <c r="N48">
        <f t="shared" si="2"/>
        <v>9.1681708648744888E-5</v>
      </c>
      <c r="O48">
        <f t="shared" si="3"/>
        <v>42.424099288598434</v>
      </c>
    </row>
    <row r="49" spans="1:15" ht="14" customHeight="1" x14ac:dyDescent="0.2">
      <c r="A49" t="s">
        <v>368</v>
      </c>
      <c r="B49" t="s">
        <v>52</v>
      </c>
      <c r="C49" t="s">
        <v>52</v>
      </c>
      <c r="D49" s="137" t="s">
        <v>200</v>
      </c>
      <c r="E49" s="137" t="s">
        <v>199</v>
      </c>
      <c r="F49">
        <v>0.81428699999999998</v>
      </c>
      <c r="G49">
        <v>-1.1566999999999999E-2</v>
      </c>
      <c r="H49">
        <v>1.79087E-3</v>
      </c>
      <c r="I49" s="121">
        <v>1.0999999999999999E-10</v>
      </c>
      <c r="J49">
        <v>462690</v>
      </c>
      <c r="K49" t="s">
        <v>81</v>
      </c>
      <c r="L49" t="s">
        <v>52</v>
      </c>
      <c r="M49" t="s">
        <v>52</v>
      </c>
      <c r="N49">
        <f t="shared" si="2"/>
        <v>9.0153808926105098E-5</v>
      </c>
      <c r="O49">
        <f t="shared" si="3"/>
        <v>41.717026800882735</v>
      </c>
    </row>
    <row r="50" spans="1:15" ht="14" customHeight="1" x14ac:dyDescent="0.2">
      <c r="A50" t="s">
        <v>369</v>
      </c>
      <c r="B50" t="s">
        <v>52</v>
      </c>
      <c r="C50" t="s">
        <v>52</v>
      </c>
      <c r="D50" s="137" t="s">
        <v>200</v>
      </c>
      <c r="E50" s="137" t="s">
        <v>198</v>
      </c>
      <c r="F50">
        <v>0.36372599999999999</v>
      </c>
      <c r="G50">
        <v>9.2183100000000004E-3</v>
      </c>
      <c r="H50">
        <v>1.43808E-3</v>
      </c>
      <c r="I50" s="121">
        <v>1.5E-10</v>
      </c>
      <c r="J50">
        <v>462690</v>
      </c>
      <c r="K50" t="s">
        <v>81</v>
      </c>
      <c r="L50" t="s">
        <v>52</v>
      </c>
      <c r="M50" t="s">
        <v>52</v>
      </c>
      <c r="N50">
        <f t="shared" si="2"/>
        <v>8.8798952939620293E-5</v>
      </c>
      <c r="O50">
        <f t="shared" si="3"/>
        <v>41.090036287831531</v>
      </c>
    </row>
    <row r="51" spans="1:15" ht="14" customHeight="1" x14ac:dyDescent="0.2">
      <c r="A51" t="s">
        <v>370</v>
      </c>
      <c r="B51" t="s">
        <v>52</v>
      </c>
      <c r="C51" t="s">
        <v>52</v>
      </c>
      <c r="D51" s="137" t="s">
        <v>201</v>
      </c>
      <c r="E51" s="137" t="s">
        <v>199</v>
      </c>
      <c r="F51">
        <v>0.81748900000000002</v>
      </c>
      <c r="G51">
        <v>-1.14612E-2</v>
      </c>
      <c r="H51">
        <v>1.7967899999999999E-3</v>
      </c>
      <c r="I51" s="121">
        <v>1.8E-10</v>
      </c>
      <c r="J51">
        <v>462690</v>
      </c>
      <c r="K51" t="s">
        <v>81</v>
      </c>
      <c r="L51" t="s">
        <v>52</v>
      </c>
      <c r="M51" t="s">
        <v>52</v>
      </c>
      <c r="N51">
        <f t="shared" si="2"/>
        <v>8.793003296566082E-5</v>
      </c>
      <c r="O51">
        <f t="shared" si="3"/>
        <v>40.687924643436808</v>
      </c>
    </row>
    <row r="52" spans="1:15" ht="14" customHeight="1" x14ac:dyDescent="0.2">
      <c r="A52" t="s">
        <v>371</v>
      </c>
      <c r="B52" t="s">
        <v>52</v>
      </c>
      <c r="C52" t="s">
        <v>52</v>
      </c>
      <c r="D52" s="137" t="s">
        <v>200</v>
      </c>
      <c r="E52" s="137" t="s">
        <v>198</v>
      </c>
      <c r="F52">
        <v>0.74348499999999995</v>
      </c>
      <c r="G52">
        <v>-1.00713E-2</v>
      </c>
      <c r="H52">
        <v>1.5880899999999999E-3</v>
      </c>
      <c r="I52" s="121">
        <v>2.3000000000000001E-10</v>
      </c>
      <c r="J52">
        <v>462690</v>
      </c>
      <c r="K52" t="s">
        <v>81</v>
      </c>
      <c r="L52" t="s">
        <v>52</v>
      </c>
      <c r="M52" t="s">
        <v>52</v>
      </c>
      <c r="N52">
        <f t="shared" si="2"/>
        <v>8.691464925196724E-5</v>
      </c>
      <c r="O52">
        <f t="shared" si="3"/>
        <v>40.218034598763481</v>
      </c>
    </row>
    <row r="53" spans="1:15" ht="14" customHeight="1" x14ac:dyDescent="0.2">
      <c r="A53" t="s">
        <v>372</v>
      </c>
      <c r="B53" t="s">
        <v>52</v>
      </c>
      <c r="C53" t="s">
        <v>52</v>
      </c>
      <c r="D53" s="137" t="s">
        <v>199</v>
      </c>
      <c r="E53" s="137" t="s">
        <v>198</v>
      </c>
      <c r="F53">
        <v>0.88393699999999997</v>
      </c>
      <c r="G53">
        <v>-1.37451E-2</v>
      </c>
      <c r="H53">
        <v>2.17329E-3</v>
      </c>
      <c r="I53" s="121">
        <v>2.5000000000000002E-10</v>
      </c>
      <c r="J53">
        <v>462690</v>
      </c>
      <c r="K53" t="s">
        <v>81</v>
      </c>
      <c r="L53" t="s">
        <v>52</v>
      </c>
      <c r="M53" t="s">
        <v>52</v>
      </c>
      <c r="N53">
        <f t="shared" si="2"/>
        <v>8.644358851865468E-5</v>
      </c>
      <c r="O53">
        <f t="shared" si="3"/>
        <v>40.000041718843406</v>
      </c>
    </row>
    <row r="54" spans="1:15" ht="14" customHeight="1" x14ac:dyDescent="0.2">
      <c r="A54" t="s">
        <v>373</v>
      </c>
      <c r="B54" t="s">
        <v>52</v>
      </c>
      <c r="C54" t="s">
        <v>52</v>
      </c>
      <c r="D54" s="137" t="s">
        <v>199</v>
      </c>
      <c r="E54" s="137" t="s">
        <v>200</v>
      </c>
      <c r="F54">
        <v>0.48552800000000002</v>
      </c>
      <c r="G54">
        <v>8.7307900000000004E-3</v>
      </c>
      <c r="H54">
        <v>1.3875599999999999E-3</v>
      </c>
      <c r="I54" s="121">
        <v>3.1000000000000002E-10</v>
      </c>
      <c r="J54">
        <v>462690</v>
      </c>
      <c r="K54" t="s">
        <v>81</v>
      </c>
      <c r="L54" t="s">
        <v>52</v>
      </c>
      <c r="M54" t="s">
        <v>52</v>
      </c>
      <c r="N54">
        <f t="shared" si="2"/>
        <v>8.556108194313773E-5</v>
      </c>
      <c r="O54">
        <f t="shared" si="3"/>
        <v>39.591644508210429</v>
      </c>
    </row>
    <row r="55" spans="1:15" ht="14" customHeight="1" x14ac:dyDescent="0.2">
      <c r="A55" t="s">
        <v>210</v>
      </c>
      <c r="B55" t="s">
        <v>52</v>
      </c>
      <c r="C55" t="s">
        <v>52</v>
      </c>
      <c r="D55" s="137" t="s">
        <v>198</v>
      </c>
      <c r="E55" s="137" t="s">
        <v>199</v>
      </c>
      <c r="F55">
        <v>0.21171100000000001</v>
      </c>
      <c r="G55">
        <v>1.074E-2</v>
      </c>
      <c r="H55">
        <v>1.7071600000000001E-3</v>
      </c>
      <c r="I55" s="121">
        <v>3.1999999999999998E-10</v>
      </c>
      <c r="J55">
        <v>462690</v>
      </c>
      <c r="K55" t="s">
        <v>81</v>
      </c>
      <c r="L55" t="s">
        <v>52</v>
      </c>
      <c r="M55" t="s">
        <v>52</v>
      </c>
      <c r="N55">
        <f t="shared" si="2"/>
        <v>8.5532831383415203E-5</v>
      </c>
      <c r="O55">
        <f t="shared" si="3"/>
        <v>39.578571020033834</v>
      </c>
    </row>
    <row r="56" spans="1:15" ht="14" customHeight="1" x14ac:dyDescent="0.2">
      <c r="A56" t="s">
        <v>213</v>
      </c>
      <c r="B56" t="s">
        <v>52</v>
      </c>
      <c r="C56" t="s">
        <v>52</v>
      </c>
      <c r="D56" s="137" t="s">
        <v>201</v>
      </c>
      <c r="E56" s="137" t="s">
        <v>199</v>
      </c>
      <c r="F56">
        <v>0.95301100000000005</v>
      </c>
      <c r="G56">
        <v>2.16317E-2</v>
      </c>
      <c r="H56">
        <v>3.4400300000000002E-3</v>
      </c>
      <c r="I56" s="121">
        <v>3.1999999999999998E-10</v>
      </c>
      <c r="J56">
        <v>462690</v>
      </c>
      <c r="K56" t="s">
        <v>81</v>
      </c>
      <c r="L56" t="s">
        <v>52</v>
      </c>
      <c r="M56" t="s">
        <v>52</v>
      </c>
      <c r="N56">
        <f t="shared" si="2"/>
        <v>8.5453452865003618E-5</v>
      </c>
      <c r="O56">
        <f t="shared" si="3"/>
        <v>39.54183709262071</v>
      </c>
    </row>
    <row r="57" spans="1:15" ht="14" customHeight="1" x14ac:dyDescent="0.2">
      <c r="A57" t="s">
        <v>374</v>
      </c>
      <c r="B57" t="s">
        <v>52</v>
      </c>
      <c r="C57" t="s">
        <v>52</v>
      </c>
      <c r="D57" s="137" t="s">
        <v>200</v>
      </c>
      <c r="E57" s="137" t="s">
        <v>201</v>
      </c>
      <c r="F57">
        <v>0.51902800000000004</v>
      </c>
      <c r="G57">
        <v>8.7074300000000004E-3</v>
      </c>
      <c r="H57">
        <v>1.38561E-3</v>
      </c>
      <c r="I57" s="121">
        <v>3.3E-10</v>
      </c>
      <c r="J57">
        <v>462690</v>
      </c>
      <c r="K57" t="s">
        <v>81</v>
      </c>
      <c r="L57" t="s">
        <v>52</v>
      </c>
      <c r="M57" t="s">
        <v>52</v>
      </c>
      <c r="N57">
        <f t="shared" si="2"/>
        <v>8.5343566193149574E-5</v>
      </c>
      <c r="O57">
        <f t="shared" si="3"/>
        <v>39.490984943395929</v>
      </c>
    </row>
    <row r="58" spans="1:15" ht="14" customHeight="1" x14ac:dyDescent="0.2">
      <c r="A58" t="s">
        <v>375</v>
      </c>
      <c r="B58" t="s">
        <v>52</v>
      </c>
      <c r="C58" t="s">
        <v>52</v>
      </c>
      <c r="D58" s="137" t="s">
        <v>200</v>
      </c>
      <c r="E58" s="137" t="s">
        <v>201</v>
      </c>
      <c r="F58">
        <v>0.51991200000000004</v>
      </c>
      <c r="G58">
        <v>-8.6624300000000005E-3</v>
      </c>
      <c r="H58">
        <v>1.3891000000000001E-3</v>
      </c>
      <c r="I58" s="121">
        <v>4.5E-10</v>
      </c>
      <c r="J58">
        <v>462690</v>
      </c>
      <c r="K58" t="s">
        <v>81</v>
      </c>
      <c r="L58" t="s">
        <v>52</v>
      </c>
      <c r="M58" t="s">
        <v>52</v>
      </c>
      <c r="N58">
        <f t="shared" si="2"/>
        <v>8.4039960721192026E-5</v>
      </c>
      <c r="O58">
        <f t="shared" si="3"/>
        <v>38.887717548343637</v>
      </c>
    </row>
    <row r="59" spans="1:15" ht="14" customHeight="1" x14ac:dyDescent="0.2">
      <c r="A59" t="s">
        <v>376</v>
      </c>
      <c r="B59" t="s">
        <v>52</v>
      </c>
      <c r="C59" t="s">
        <v>52</v>
      </c>
      <c r="D59" s="137" t="s">
        <v>200</v>
      </c>
      <c r="E59" s="137" t="s">
        <v>201</v>
      </c>
      <c r="F59">
        <v>0.76824800000000004</v>
      </c>
      <c r="G59">
        <v>-1.02364E-2</v>
      </c>
      <c r="H59">
        <v>1.6452400000000001E-3</v>
      </c>
      <c r="I59" s="121">
        <v>4.8999999999999996E-10</v>
      </c>
      <c r="J59">
        <v>462690</v>
      </c>
      <c r="K59" t="s">
        <v>81</v>
      </c>
      <c r="L59" t="s">
        <v>52</v>
      </c>
      <c r="M59" t="s">
        <v>52</v>
      </c>
      <c r="N59">
        <f t="shared" si="2"/>
        <v>8.3658395232810649E-5</v>
      </c>
      <c r="O59">
        <f t="shared" si="3"/>
        <v>38.7111414022365</v>
      </c>
    </row>
    <row r="60" spans="1:15" ht="14" customHeight="1" x14ac:dyDescent="0.2">
      <c r="A60" t="s">
        <v>377</v>
      </c>
      <c r="B60" t="s">
        <v>52</v>
      </c>
      <c r="C60" t="s">
        <v>52</v>
      </c>
      <c r="D60" s="137" t="s">
        <v>198</v>
      </c>
      <c r="E60" s="137" t="s">
        <v>199</v>
      </c>
      <c r="F60">
        <v>0.42730699999999999</v>
      </c>
      <c r="G60">
        <v>8.7343300000000002E-3</v>
      </c>
      <c r="H60">
        <v>1.4050099999999999E-3</v>
      </c>
      <c r="I60" s="121">
        <v>5.1E-10</v>
      </c>
      <c r="J60">
        <v>462690</v>
      </c>
      <c r="K60" t="s">
        <v>81</v>
      </c>
      <c r="L60" t="s">
        <v>52</v>
      </c>
      <c r="M60" t="s">
        <v>52</v>
      </c>
      <c r="N60">
        <f t="shared" si="2"/>
        <v>8.3516825146509095E-5</v>
      </c>
      <c r="O60">
        <f t="shared" si="3"/>
        <v>38.645627387143456</v>
      </c>
    </row>
    <row r="61" spans="1:15" ht="14" customHeight="1" x14ac:dyDescent="0.2">
      <c r="A61" t="s">
        <v>378</v>
      </c>
      <c r="B61" t="s">
        <v>52</v>
      </c>
      <c r="C61" t="s">
        <v>52</v>
      </c>
      <c r="D61" s="137" t="s">
        <v>201</v>
      </c>
      <c r="E61" s="137" t="s">
        <v>200</v>
      </c>
      <c r="F61">
        <v>0.36183799999999999</v>
      </c>
      <c r="G61">
        <v>8.9621900000000001E-3</v>
      </c>
      <c r="H61">
        <v>1.4469000000000001E-3</v>
      </c>
      <c r="I61" s="121">
        <v>5.9000000000000003E-10</v>
      </c>
      <c r="J61">
        <v>462690</v>
      </c>
      <c r="K61" t="s">
        <v>81</v>
      </c>
      <c r="L61" t="s">
        <v>52</v>
      </c>
      <c r="M61" t="s">
        <v>52</v>
      </c>
      <c r="N61">
        <f t="shared" si="2"/>
        <v>8.2913478689752615E-5</v>
      </c>
      <c r="O61">
        <f t="shared" si="3"/>
        <v>38.366418548188328</v>
      </c>
    </row>
    <row r="62" spans="1:15" ht="14" customHeight="1" x14ac:dyDescent="0.2">
      <c r="A62" t="s">
        <v>379</v>
      </c>
      <c r="B62" t="s">
        <v>52</v>
      </c>
      <c r="C62" t="s">
        <v>52</v>
      </c>
      <c r="D62" s="137" t="s">
        <v>201</v>
      </c>
      <c r="E62" s="137" t="s">
        <v>200</v>
      </c>
      <c r="F62">
        <v>0.69945900000000005</v>
      </c>
      <c r="G62">
        <v>-9.3648900000000007E-3</v>
      </c>
      <c r="H62">
        <v>1.5148799999999999E-3</v>
      </c>
      <c r="I62" s="121">
        <v>6.3E-10</v>
      </c>
      <c r="J62">
        <v>462690</v>
      </c>
      <c r="K62" t="s">
        <v>81</v>
      </c>
      <c r="L62" t="s">
        <v>52</v>
      </c>
      <c r="M62" t="s">
        <v>52</v>
      </c>
      <c r="N62">
        <f t="shared" si="2"/>
        <v>8.2589134406296292E-5</v>
      </c>
      <c r="O62">
        <f t="shared" si="3"/>
        <v>38.216322851473727</v>
      </c>
    </row>
    <row r="63" spans="1:15" ht="14" customHeight="1" x14ac:dyDescent="0.2">
      <c r="A63" t="s">
        <v>380</v>
      </c>
      <c r="B63" t="s">
        <v>52</v>
      </c>
      <c r="C63" t="s">
        <v>52</v>
      </c>
      <c r="D63" s="137" t="s">
        <v>200</v>
      </c>
      <c r="E63" s="137" t="s">
        <v>198</v>
      </c>
      <c r="F63">
        <v>0.69469700000000001</v>
      </c>
      <c r="G63">
        <v>9.2856699999999993E-3</v>
      </c>
      <c r="H63">
        <v>1.5036100000000001E-3</v>
      </c>
      <c r="I63" s="121">
        <v>6.6E-10</v>
      </c>
      <c r="J63">
        <v>462690</v>
      </c>
      <c r="K63" t="s">
        <v>81</v>
      </c>
      <c r="L63" t="s">
        <v>52</v>
      </c>
      <c r="M63" t="s">
        <v>52</v>
      </c>
      <c r="N63">
        <f t="shared" si="2"/>
        <v>8.241953706043822E-5</v>
      </c>
      <c r="O63">
        <f t="shared" si="3"/>
        <v>38.137838905521242</v>
      </c>
    </row>
    <row r="64" spans="1:15" ht="14" customHeight="1" x14ac:dyDescent="0.2">
      <c r="A64" t="s">
        <v>381</v>
      </c>
      <c r="B64" t="s">
        <v>52</v>
      </c>
      <c r="C64" t="s">
        <v>52</v>
      </c>
      <c r="D64" s="137" t="s">
        <v>201</v>
      </c>
      <c r="E64" s="137" t="s">
        <v>200</v>
      </c>
      <c r="F64">
        <v>0.96825600000000001</v>
      </c>
      <c r="G64">
        <v>2.4344399999999999E-2</v>
      </c>
      <c r="H64">
        <v>3.9616499999999997E-3</v>
      </c>
      <c r="I64" s="121">
        <v>8.0000000000000003E-10</v>
      </c>
      <c r="J64">
        <v>462690</v>
      </c>
      <c r="K64" t="s">
        <v>81</v>
      </c>
      <c r="L64" t="s">
        <v>52</v>
      </c>
      <c r="M64" t="s">
        <v>52</v>
      </c>
      <c r="N64">
        <f t="shared" si="2"/>
        <v>8.1605679681843606E-5</v>
      </c>
      <c r="O64">
        <f t="shared" si="3"/>
        <v>37.761213461482356</v>
      </c>
    </row>
    <row r="65" spans="1:15" ht="14" customHeight="1" x14ac:dyDescent="0.2">
      <c r="A65" t="s">
        <v>204</v>
      </c>
      <c r="B65" t="s">
        <v>52</v>
      </c>
      <c r="C65" t="s">
        <v>52</v>
      </c>
      <c r="D65" s="137" t="s">
        <v>200</v>
      </c>
      <c r="E65" s="137" t="s">
        <v>201</v>
      </c>
      <c r="F65">
        <v>0.72385200000000005</v>
      </c>
      <c r="G65">
        <v>-9.5446599999999999E-3</v>
      </c>
      <c r="H65">
        <v>1.5574499999999999E-3</v>
      </c>
      <c r="I65" s="121">
        <v>8.9000000000000003E-10</v>
      </c>
      <c r="J65">
        <v>462690</v>
      </c>
      <c r="K65" t="s">
        <v>81</v>
      </c>
      <c r="L65" t="s">
        <v>52</v>
      </c>
      <c r="M65" t="s">
        <v>52</v>
      </c>
      <c r="N65">
        <f t="shared" si="2"/>
        <v>8.1164727490768904E-5</v>
      </c>
      <c r="O65">
        <f t="shared" si="3"/>
        <v>37.55715607904235</v>
      </c>
    </row>
    <row r="66" spans="1:15" ht="14" customHeight="1" x14ac:dyDescent="0.2">
      <c r="A66" t="s">
        <v>382</v>
      </c>
      <c r="B66" t="s">
        <v>52</v>
      </c>
      <c r="C66" t="s">
        <v>52</v>
      </c>
      <c r="D66" s="137" t="s">
        <v>200</v>
      </c>
      <c r="E66" s="137" t="s">
        <v>201</v>
      </c>
      <c r="F66">
        <v>0.39288600000000001</v>
      </c>
      <c r="G66">
        <v>-8.7197500000000001E-3</v>
      </c>
      <c r="H66">
        <v>1.4253899999999999E-3</v>
      </c>
      <c r="I66" s="121">
        <v>9.5000000000000003E-10</v>
      </c>
      <c r="J66">
        <v>462690</v>
      </c>
      <c r="K66" t="s">
        <v>81</v>
      </c>
      <c r="L66" t="s">
        <v>52</v>
      </c>
      <c r="M66" t="s">
        <v>52</v>
      </c>
      <c r="N66">
        <f t="shared" si="2"/>
        <v>8.0875208566838456E-5</v>
      </c>
      <c r="O66">
        <f t="shared" si="3"/>
        <v>37.423176859024196</v>
      </c>
    </row>
    <row r="67" spans="1:15" ht="14" customHeight="1" x14ac:dyDescent="0.2">
      <c r="A67" t="s">
        <v>206</v>
      </c>
      <c r="B67" t="s">
        <v>52</v>
      </c>
      <c r="C67" t="s">
        <v>52</v>
      </c>
      <c r="D67" s="137" t="s">
        <v>201</v>
      </c>
      <c r="E67" s="137" t="s">
        <v>199</v>
      </c>
      <c r="F67">
        <v>0.66616799999999998</v>
      </c>
      <c r="G67">
        <v>9.0123800000000004E-3</v>
      </c>
      <c r="H67">
        <v>1.4746399999999999E-3</v>
      </c>
      <c r="I67" s="121">
        <v>9.900000000000001E-10</v>
      </c>
      <c r="J67">
        <v>462690</v>
      </c>
      <c r="K67" t="s">
        <v>81</v>
      </c>
      <c r="L67" t="s">
        <v>52</v>
      </c>
      <c r="M67" t="s">
        <v>52</v>
      </c>
      <c r="N67">
        <f t="shared" si="2"/>
        <v>8.0720120039394968E-5</v>
      </c>
      <c r="O67">
        <f t="shared" si="3"/>
        <v>37.351407351112677</v>
      </c>
    </row>
    <row r="68" spans="1:15" ht="14" customHeight="1" x14ac:dyDescent="0.2">
      <c r="A68" t="s">
        <v>383</v>
      </c>
      <c r="B68" t="s">
        <v>52</v>
      </c>
      <c r="C68" t="s">
        <v>52</v>
      </c>
      <c r="D68" s="137" t="s">
        <v>198</v>
      </c>
      <c r="E68" s="137" t="s">
        <v>200</v>
      </c>
      <c r="F68">
        <v>0.63292099999999996</v>
      </c>
      <c r="G68">
        <v>-8.7525299999999997E-3</v>
      </c>
      <c r="H68">
        <v>1.4392000000000001E-3</v>
      </c>
      <c r="I68" s="121">
        <v>1.2E-9</v>
      </c>
      <c r="J68">
        <v>462690</v>
      </c>
      <c r="K68" t="s">
        <v>81</v>
      </c>
      <c r="L68" t="s">
        <v>52</v>
      </c>
      <c r="M68" t="s">
        <v>52</v>
      </c>
      <c r="N68">
        <f t="shared" si="2"/>
        <v>7.9928210234942991E-5</v>
      </c>
      <c r="O68">
        <f t="shared" si="3"/>
        <v>36.984939733644332</v>
      </c>
    </row>
    <row r="69" spans="1:15" ht="14" customHeight="1" x14ac:dyDescent="0.2">
      <c r="A69" t="s">
        <v>384</v>
      </c>
      <c r="B69" t="s">
        <v>52</v>
      </c>
      <c r="C69" t="s">
        <v>52</v>
      </c>
      <c r="D69" s="137" t="s">
        <v>200</v>
      </c>
      <c r="E69" s="137" t="s">
        <v>198</v>
      </c>
      <c r="F69">
        <v>0.61220399999999997</v>
      </c>
      <c r="G69">
        <v>8.7762699999999992E-3</v>
      </c>
      <c r="H69">
        <v>1.44385E-3</v>
      </c>
      <c r="I69" s="121">
        <v>1.2E-9</v>
      </c>
      <c r="J69">
        <v>462690</v>
      </c>
      <c r="K69" t="s">
        <v>81</v>
      </c>
      <c r="L69" t="s">
        <v>52</v>
      </c>
      <c r="M69" t="s">
        <v>52</v>
      </c>
      <c r="N69">
        <f t="shared" si="2"/>
        <v>7.9845603153505973E-5</v>
      </c>
      <c r="O69">
        <f t="shared" si="3"/>
        <v>36.946712155612289</v>
      </c>
    </row>
    <row r="70" spans="1:15" ht="14" customHeight="1" x14ac:dyDescent="0.2">
      <c r="A70" t="s">
        <v>385</v>
      </c>
      <c r="B70" t="s">
        <v>52</v>
      </c>
      <c r="C70" t="s">
        <v>52</v>
      </c>
      <c r="D70" s="137" t="s">
        <v>198</v>
      </c>
      <c r="E70" s="137" t="s">
        <v>199</v>
      </c>
      <c r="F70">
        <v>0.64881200000000006</v>
      </c>
      <c r="G70">
        <v>-8.8766599999999998E-3</v>
      </c>
      <c r="H70">
        <v>1.4584299999999999E-3</v>
      </c>
      <c r="I70" s="121">
        <v>1.2E-9</v>
      </c>
      <c r="J70">
        <v>462690</v>
      </c>
      <c r="K70" t="s">
        <v>81</v>
      </c>
      <c r="L70" t="s">
        <v>52</v>
      </c>
      <c r="M70" t="s">
        <v>52</v>
      </c>
      <c r="N70">
        <f t="shared" si="2"/>
        <v>8.0057700072628187E-5</v>
      </c>
      <c r="O70">
        <f t="shared" si="3"/>
        <v>37.044862973133469</v>
      </c>
    </row>
    <row r="71" spans="1:15" ht="14" customHeight="1" x14ac:dyDescent="0.2">
      <c r="A71" t="s">
        <v>386</v>
      </c>
      <c r="B71" t="s">
        <v>52</v>
      </c>
      <c r="C71" t="s">
        <v>52</v>
      </c>
      <c r="D71" s="137" t="s">
        <v>198</v>
      </c>
      <c r="E71" s="137" t="s">
        <v>199</v>
      </c>
      <c r="F71">
        <v>0.58057000000000003</v>
      </c>
      <c r="G71">
        <v>8.4985700000000004E-3</v>
      </c>
      <c r="H71">
        <v>1.4001700000000001E-3</v>
      </c>
      <c r="I71" s="121">
        <v>1.3000000000000001E-9</v>
      </c>
      <c r="J71">
        <v>462690</v>
      </c>
      <c r="K71" t="s">
        <v>81</v>
      </c>
      <c r="L71" t="s">
        <v>52</v>
      </c>
      <c r="M71" t="s">
        <v>52</v>
      </c>
      <c r="N71">
        <f t="shared" si="2"/>
        <v>7.961694029028886E-5</v>
      </c>
      <c r="O71">
        <f t="shared" si="3"/>
        <v>36.840895262272085</v>
      </c>
    </row>
    <row r="72" spans="1:15" ht="14" customHeight="1" x14ac:dyDescent="0.2">
      <c r="A72" t="s">
        <v>387</v>
      </c>
      <c r="B72" t="s">
        <v>52</v>
      </c>
      <c r="C72" t="s">
        <v>52</v>
      </c>
      <c r="D72" s="137" t="s">
        <v>198</v>
      </c>
      <c r="E72" s="137" t="s">
        <v>199</v>
      </c>
      <c r="F72">
        <v>0.73885400000000001</v>
      </c>
      <c r="G72">
        <v>9.6194799999999997E-3</v>
      </c>
      <c r="H72">
        <v>1.58486E-3</v>
      </c>
      <c r="I72" s="121">
        <v>1.3000000000000001E-9</v>
      </c>
      <c r="J72">
        <v>462690</v>
      </c>
      <c r="K72" t="s">
        <v>81</v>
      </c>
      <c r="L72" t="s">
        <v>52</v>
      </c>
      <c r="M72" t="s">
        <v>52</v>
      </c>
      <c r="N72">
        <f t="shared" ref="N72:N130" si="4">(G72^2)/((J72*(H72^2))+G72^2)</f>
        <v>7.961532860302881E-5</v>
      </c>
      <c r="O72">
        <f t="shared" ref="O72:O130" si="5">(N72*J72)/(1-N72)</f>
        <v>36.840149431938208</v>
      </c>
    </row>
    <row r="73" spans="1:15" ht="14" customHeight="1" x14ac:dyDescent="0.2">
      <c r="A73" t="s">
        <v>388</v>
      </c>
      <c r="B73" t="s">
        <v>52</v>
      </c>
      <c r="C73" t="s">
        <v>52</v>
      </c>
      <c r="D73" s="137" t="s">
        <v>198</v>
      </c>
      <c r="E73" s="137" t="s">
        <v>199</v>
      </c>
      <c r="F73">
        <v>0.79053300000000004</v>
      </c>
      <c r="G73">
        <v>-1.0319699999999999E-2</v>
      </c>
      <c r="H73">
        <v>1.7038000000000001E-3</v>
      </c>
      <c r="I73" s="121">
        <v>1.3999999999999999E-9</v>
      </c>
      <c r="J73">
        <v>462690</v>
      </c>
      <c r="K73" t="s">
        <v>81</v>
      </c>
      <c r="L73" t="s">
        <v>52</v>
      </c>
      <c r="M73" t="s">
        <v>52</v>
      </c>
      <c r="N73">
        <f t="shared" si="4"/>
        <v>7.9281593488042879E-5</v>
      </c>
      <c r="O73">
        <f t="shared" si="5"/>
        <v>36.685708992449719</v>
      </c>
    </row>
    <row r="74" spans="1:15" ht="14" customHeight="1" x14ac:dyDescent="0.2">
      <c r="A74" t="s">
        <v>389</v>
      </c>
      <c r="B74" t="s">
        <v>52</v>
      </c>
      <c r="C74" t="s">
        <v>52</v>
      </c>
      <c r="D74" s="137" t="s">
        <v>198</v>
      </c>
      <c r="E74" s="137" t="s">
        <v>199</v>
      </c>
      <c r="F74">
        <v>0.88881100000000002</v>
      </c>
      <c r="G74">
        <v>1.32566E-2</v>
      </c>
      <c r="H74">
        <v>2.19871E-3</v>
      </c>
      <c r="I74" s="121">
        <v>1.6000000000000001E-9</v>
      </c>
      <c r="J74">
        <v>462690</v>
      </c>
      <c r="K74" t="s">
        <v>81</v>
      </c>
      <c r="L74" t="s">
        <v>52</v>
      </c>
      <c r="M74" t="s">
        <v>52</v>
      </c>
      <c r="N74">
        <f t="shared" si="4"/>
        <v>7.8560487207468536E-5</v>
      </c>
      <c r="O74">
        <f t="shared" si="5"/>
        <v>36.352007657456156</v>
      </c>
    </row>
    <row r="75" spans="1:15" ht="14" customHeight="1" x14ac:dyDescent="0.2">
      <c r="A75" t="s">
        <v>390</v>
      </c>
      <c r="B75" t="s">
        <v>52</v>
      </c>
      <c r="C75" t="s">
        <v>52</v>
      </c>
      <c r="D75" s="137" t="s">
        <v>201</v>
      </c>
      <c r="E75" s="137" t="s">
        <v>199</v>
      </c>
      <c r="F75">
        <v>0.57672500000000004</v>
      </c>
      <c r="G75">
        <v>-8.4874500000000005E-3</v>
      </c>
      <c r="H75">
        <v>1.4117999999999999E-3</v>
      </c>
      <c r="I75" s="121">
        <v>1.8E-9</v>
      </c>
      <c r="J75">
        <v>462690</v>
      </c>
      <c r="K75" t="s">
        <v>81</v>
      </c>
      <c r="L75" t="s">
        <v>52</v>
      </c>
      <c r="M75" t="s">
        <v>52</v>
      </c>
      <c r="N75">
        <f t="shared" si="4"/>
        <v>7.8105940627969556E-5</v>
      </c>
      <c r="O75">
        <f t="shared" si="5"/>
        <v>36.141660547548156</v>
      </c>
    </row>
    <row r="76" spans="1:15" ht="14" customHeight="1" x14ac:dyDescent="0.2">
      <c r="A76" t="s">
        <v>391</v>
      </c>
      <c r="B76" t="s">
        <v>52</v>
      </c>
      <c r="C76" t="s">
        <v>52</v>
      </c>
      <c r="D76" s="137" t="s">
        <v>198</v>
      </c>
      <c r="E76" s="137" t="s">
        <v>200</v>
      </c>
      <c r="F76">
        <v>0.30756499999999998</v>
      </c>
      <c r="G76">
        <v>-9.0888199999999992E-3</v>
      </c>
      <c r="H76">
        <v>1.511E-3</v>
      </c>
      <c r="I76" s="121">
        <v>1.8E-9</v>
      </c>
      <c r="J76">
        <v>462690</v>
      </c>
      <c r="K76" t="s">
        <v>81</v>
      </c>
      <c r="L76" t="s">
        <v>52</v>
      </c>
      <c r="M76" t="s">
        <v>52</v>
      </c>
      <c r="N76">
        <f t="shared" si="4"/>
        <v>7.8191942687863246E-5</v>
      </c>
      <c r="O76">
        <f t="shared" si="5"/>
        <v>36.181459060820693</v>
      </c>
    </row>
    <row r="77" spans="1:15" ht="14" customHeight="1" x14ac:dyDescent="0.2">
      <c r="A77" t="s">
        <v>392</v>
      </c>
      <c r="B77" t="s">
        <v>52</v>
      </c>
      <c r="C77" t="s">
        <v>52</v>
      </c>
      <c r="D77" s="137" t="s">
        <v>200</v>
      </c>
      <c r="E77" s="137" t="s">
        <v>201</v>
      </c>
      <c r="F77">
        <v>0.57335800000000003</v>
      </c>
      <c r="G77">
        <v>8.3997900000000007E-3</v>
      </c>
      <c r="H77">
        <v>1.40216E-3</v>
      </c>
      <c r="I77" s="121">
        <v>2.1000000000000002E-9</v>
      </c>
      <c r="J77">
        <v>462690</v>
      </c>
      <c r="K77" t="s">
        <v>81</v>
      </c>
      <c r="L77" t="s">
        <v>52</v>
      </c>
      <c r="M77" t="s">
        <v>52</v>
      </c>
      <c r="N77">
        <f t="shared" si="4"/>
        <v>7.7556448396091647E-5</v>
      </c>
      <c r="O77">
        <f t="shared" si="5"/>
        <v>35.887376405843931</v>
      </c>
    </row>
    <row r="78" spans="1:15" ht="14" customHeight="1" x14ac:dyDescent="0.2">
      <c r="A78" t="s">
        <v>393</v>
      </c>
      <c r="B78" t="s">
        <v>52</v>
      </c>
      <c r="C78" t="s">
        <v>52</v>
      </c>
      <c r="D78" s="137" t="s">
        <v>200</v>
      </c>
      <c r="E78" s="137" t="s">
        <v>199</v>
      </c>
      <c r="F78">
        <v>0.52784500000000001</v>
      </c>
      <c r="G78">
        <v>-8.2564600000000002E-3</v>
      </c>
      <c r="H78">
        <v>1.3856300000000001E-3</v>
      </c>
      <c r="I78" s="121">
        <v>2.5000000000000001E-9</v>
      </c>
      <c r="J78">
        <v>462690</v>
      </c>
      <c r="K78" t="s">
        <v>81</v>
      </c>
      <c r="L78" t="s">
        <v>52</v>
      </c>
      <c r="M78" t="s">
        <v>52</v>
      </c>
      <c r="N78">
        <f t="shared" si="4"/>
        <v>7.673080754118398E-5</v>
      </c>
      <c r="O78">
        <f t="shared" si="5"/>
        <v>35.505301691701213</v>
      </c>
    </row>
    <row r="79" spans="1:15" ht="14" customHeight="1" x14ac:dyDescent="0.2">
      <c r="A79" t="s">
        <v>394</v>
      </c>
      <c r="B79" t="s">
        <v>52</v>
      </c>
      <c r="C79" t="s">
        <v>52</v>
      </c>
      <c r="D79" s="137" t="s">
        <v>199</v>
      </c>
      <c r="E79" s="137" t="s">
        <v>201</v>
      </c>
      <c r="F79">
        <v>0.67428200000000005</v>
      </c>
      <c r="G79">
        <v>-8.8516199999999993E-3</v>
      </c>
      <c r="H79">
        <v>1.48508E-3</v>
      </c>
      <c r="I79" s="121">
        <v>2.5000000000000001E-9</v>
      </c>
      <c r="J79">
        <v>462690</v>
      </c>
      <c r="K79" t="s">
        <v>81</v>
      </c>
      <c r="L79" t="s">
        <v>52</v>
      </c>
      <c r="M79" t="s">
        <v>52</v>
      </c>
      <c r="N79">
        <f t="shared" si="4"/>
        <v>7.6775449240329272E-5</v>
      </c>
      <c r="O79">
        <f t="shared" si="5"/>
        <v>35.525960130556669</v>
      </c>
    </row>
    <row r="80" spans="1:15" ht="14" customHeight="1" x14ac:dyDescent="0.2">
      <c r="A80" t="s">
        <v>395</v>
      </c>
      <c r="B80" t="s">
        <v>52</v>
      </c>
      <c r="C80" t="s">
        <v>52</v>
      </c>
      <c r="D80" s="137" t="s">
        <v>201</v>
      </c>
      <c r="E80" s="137" t="s">
        <v>200</v>
      </c>
      <c r="F80">
        <v>0.62342900000000001</v>
      </c>
      <c r="G80">
        <v>8.5502500000000006E-3</v>
      </c>
      <c r="H80">
        <v>1.43575E-3</v>
      </c>
      <c r="I80" s="121">
        <v>2.6000000000000001E-9</v>
      </c>
      <c r="J80">
        <v>462690</v>
      </c>
      <c r="K80" t="s">
        <v>81</v>
      </c>
      <c r="L80" t="s">
        <v>52</v>
      </c>
      <c r="M80" t="s">
        <v>52</v>
      </c>
      <c r="N80">
        <f t="shared" si="4"/>
        <v>7.664372006625092E-5</v>
      </c>
      <c r="O80">
        <f t="shared" si="5"/>
        <v>35.465001007062966</v>
      </c>
    </row>
    <row r="81" spans="1:15" ht="14" customHeight="1" x14ac:dyDescent="0.2">
      <c r="A81" t="s">
        <v>396</v>
      </c>
      <c r="B81" t="s">
        <v>52</v>
      </c>
      <c r="C81" t="s">
        <v>52</v>
      </c>
      <c r="D81" s="137" t="s">
        <v>201</v>
      </c>
      <c r="E81" s="137" t="s">
        <v>200</v>
      </c>
      <c r="F81">
        <v>0.42769600000000002</v>
      </c>
      <c r="G81">
        <v>8.3380799999999995E-3</v>
      </c>
      <c r="H81">
        <v>1.4023E-3</v>
      </c>
      <c r="I81" s="121">
        <v>2.7000000000000002E-9</v>
      </c>
      <c r="J81">
        <v>462690</v>
      </c>
      <c r="K81" t="s">
        <v>81</v>
      </c>
      <c r="L81" t="s">
        <v>52</v>
      </c>
      <c r="M81" t="s">
        <v>52</v>
      </c>
      <c r="N81">
        <f t="shared" si="4"/>
        <v>7.6405909551230947E-5</v>
      </c>
      <c r="O81">
        <f t="shared" si="5"/>
        <v>35.354951617494528</v>
      </c>
    </row>
    <row r="82" spans="1:15" ht="14" customHeight="1" x14ac:dyDescent="0.2">
      <c r="A82" t="s">
        <v>397</v>
      </c>
      <c r="B82" t="s">
        <v>52</v>
      </c>
      <c r="C82" t="s">
        <v>52</v>
      </c>
      <c r="D82" s="137" t="s">
        <v>199</v>
      </c>
      <c r="E82" s="137" t="s">
        <v>198</v>
      </c>
      <c r="F82">
        <v>0.51275400000000004</v>
      </c>
      <c r="G82">
        <v>-8.2339100000000005E-3</v>
      </c>
      <c r="H82">
        <v>1.38601E-3</v>
      </c>
      <c r="I82" s="121">
        <v>2.7999999999999998E-9</v>
      </c>
      <c r="J82">
        <v>462690</v>
      </c>
      <c r="K82" t="s">
        <v>81</v>
      </c>
      <c r="L82" t="s">
        <v>52</v>
      </c>
      <c r="M82" t="s">
        <v>52</v>
      </c>
      <c r="N82">
        <f t="shared" si="4"/>
        <v>7.6270442409328925E-5</v>
      </c>
      <c r="O82">
        <f t="shared" si="5"/>
        <v>35.292262754866336</v>
      </c>
    </row>
    <row r="83" spans="1:15" ht="14" customHeight="1" x14ac:dyDescent="0.2">
      <c r="A83" t="s">
        <v>398</v>
      </c>
      <c r="B83" t="s">
        <v>52</v>
      </c>
      <c r="C83" t="s">
        <v>52</v>
      </c>
      <c r="D83" s="137" t="s">
        <v>201</v>
      </c>
      <c r="E83" s="137" t="s">
        <v>200</v>
      </c>
      <c r="F83">
        <v>0.76658999999999999</v>
      </c>
      <c r="G83">
        <v>9.7121399999999993E-3</v>
      </c>
      <c r="H83">
        <v>1.6363700000000001E-3</v>
      </c>
      <c r="I83" s="121">
        <v>2.8999999999999999E-9</v>
      </c>
      <c r="J83">
        <v>462690</v>
      </c>
      <c r="K83" t="s">
        <v>81</v>
      </c>
      <c r="L83" t="s">
        <v>52</v>
      </c>
      <c r="M83" t="s">
        <v>52</v>
      </c>
      <c r="N83">
        <f t="shared" si="4"/>
        <v>7.6127869172026071E-5</v>
      </c>
      <c r="O83">
        <f t="shared" si="5"/>
        <v>35.226285489257883</v>
      </c>
    </row>
    <row r="84" spans="1:15" ht="14" customHeight="1" x14ac:dyDescent="0.2">
      <c r="A84" t="s">
        <v>399</v>
      </c>
      <c r="B84" t="s">
        <v>52</v>
      </c>
      <c r="C84" t="s">
        <v>52</v>
      </c>
      <c r="D84" s="137" t="s">
        <v>198</v>
      </c>
      <c r="E84" s="137" t="s">
        <v>199</v>
      </c>
      <c r="F84">
        <v>0.85000900000000001</v>
      </c>
      <c r="G84">
        <v>-1.1572600000000001E-2</v>
      </c>
      <c r="H84">
        <v>1.9486499999999999E-3</v>
      </c>
      <c r="I84" s="121">
        <v>2.8999999999999999E-9</v>
      </c>
      <c r="J84">
        <v>462690</v>
      </c>
      <c r="K84" t="s">
        <v>81</v>
      </c>
      <c r="L84" t="s">
        <v>52</v>
      </c>
      <c r="M84" t="s">
        <v>52</v>
      </c>
      <c r="N84">
        <f t="shared" si="4"/>
        <v>7.6220357986116796E-5</v>
      </c>
      <c r="O84">
        <f t="shared" si="5"/>
        <v>35.269085658931147</v>
      </c>
    </row>
    <row r="85" spans="1:15" ht="14" customHeight="1" x14ac:dyDescent="0.2">
      <c r="A85" t="s">
        <v>400</v>
      </c>
      <c r="B85" t="s">
        <v>52</v>
      </c>
      <c r="C85" t="s">
        <v>52</v>
      </c>
      <c r="D85" s="137" t="s">
        <v>201</v>
      </c>
      <c r="E85" s="137" t="s">
        <v>200</v>
      </c>
      <c r="F85">
        <v>0.32616499999999998</v>
      </c>
      <c r="G85">
        <v>-8.7718899999999992E-3</v>
      </c>
      <c r="H85">
        <v>1.48073E-3</v>
      </c>
      <c r="I85" s="121">
        <v>3.1E-9</v>
      </c>
      <c r="J85">
        <v>462690</v>
      </c>
      <c r="K85" t="s">
        <v>81</v>
      </c>
      <c r="L85" t="s">
        <v>52</v>
      </c>
      <c r="M85" t="s">
        <v>52</v>
      </c>
      <c r="N85">
        <f t="shared" si="4"/>
        <v>7.5842309724996203E-5</v>
      </c>
      <c r="O85">
        <f t="shared" si="5"/>
        <v>35.094139907286873</v>
      </c>
    </row>
    <row r="86" spans="1:15" ht="14" customHeight="1" x14ac:dyDescent="0.2">
      <c r="A86" t="s">
        <v>401</v>
      </c>
      <c r="B86" t="s">
        <v>52</v>
      </c>
      <c r="C86" t="s">
        <v>52</v>
      </c>
      <c r="D86" s="137" t="s">
        <v>200</v>
      </c>
      <c r="E86" s="137" t="s">
        <v>199</v>
      </c>
      <c r="F86">
        <v>0.92212099999999997</v>
      </c>
      <c r="G86">
        <v>-1.5298300000000001E-2</v>
      </c>
      <c r="H86">
        <v>2.5912000000000001E-3</v>
      </c>
      <c r="I86" s="121">
        <v>3.4999999999999999E-9</v>
      </c>
      <c r="J86">
        <v>462690</v>
      </c>
      <c r="K86" t="s">
        <v>81</v>
      </c>
      <c r="L86" t="s">
        <v>52</v>
      </c>
      <c r="M86" t="s">
        <v>52</v>
      </c>
      <c r="N86">
        <f t="shared" si="4"/>
        <v>7.5328903691153614E-5</v>
      </c>
      <c r="O86">
        <f t="shared" si="5"/>
        <v>34.856556155021465</v>
      </c>
    </row>
    <row r="87" spans="1:15" ht="14" customHeight="1" x14ac:dyDescent="0.2">
      <c r="A87" t="s">
        <v>402</v>
      </c>
      <c r="B87" t="s">
        <v>52</v>
      </c>
      <c r="C87" t="s">
        <v>52</v>
      </c>
      <c r="D87" s="137" t="s">
        <v>199</v>
      </c>
      <c r="E87" s="137" t="s">
        <v>198</v>
      </c>
      <c r="F87">
        <v>0.284632</v>
      </c>
      <c r="G87">
        <v>-9.0871000000000007E-3</v>
      </c>
      <c r="H87">
        <v>1.53886E-3</v>
      </c>
      <c r="I87" s="121">
        <v>3.4999999999999999E-9</v>
      </c>
      <c r="J87">
        <v>462690</v>
      </c>
      <c r="K87" t="s">
        <v>81</v>
      </c>
      <c r="L87" t="s">
        <v>52</v>
      </c>
      <c r="M87" t="s">
        <v>52</v>
      </c>
      <c r="N87">
        <f t="shared" si="4"/>
        <v>7.5358032383046906E-5</v>
      </c>
      <c r="O87">
        <f t="shared" si="5"/>
        <v>34.87003574059451</v>
      </c>
    </row>
    <row r="88" spans="1:15" ht="14" customHeight="1" x14ac:dyDescent="0.2">
      <c r="A88" t="s">
        <v>403</v>
      </c>
      <c r="B88" t="s">
        <v>52</v>
      </c>
      <c r="C88" t="s">
        <v>52</v>
      </c>
      <c r="D88" s="137" t="s">
        <v>199</v>
      </c>
      <c r="E88" s="137" t="s">
        <v>198</v>
      </c>
      <c r="F88">
        <v>0.20293900000000001</v>
      </c>
      <c r="G88">
        <v>-1.01598E-2</v>
      </c>
      <c r="H88">
        <v>1.7249699999999999E-3</v>
      </c>
      <c r="I88" s="121">
        <v>3.9000000000000002E-9</v>
      </c>
      <c r="J88">
        <v>462690</v>
      </c>
      <c r="K88" t="s">
        <v>81</v>
      </c>
      <c r="L88" t="s">
        <v>52</v>
      </c>
      <c r="M88" t="s">
        <v>52</v>
      </c>
      <c r="N88">
        <f t="shared" si="4"/>
        <v>7.496948912189905E-5</v>
      </c>
      <c r="O88">
        <f t="shared" si="5"/>
        <v>34.690233630904295</v>
      </c>
    </row>
    <row r="89" spans="1:15" ht="14" customHeight="1" x14ac:dyDescent="0.2">
      <c r="A89" t="s">
        <v>212</v>
      </c>
      <c r="B89" t="s">
        <v>52</v>
      </c>
      <c r="C89" t="s">
        <v>52</v>
      </c>
      <c r="D89" s="137" t="s">
        <v>198</v>
      </c>
      <c r="E89" s="137" t="s">
        <v>199</v>
      </c>
      <c r="F89">
        <v>0.63990999999999998</v>
      </c>
      <c r="G89">
        <v>-8.5666300000000004E-3</v>
      </c>
      <c r="H89">
        <v>1.4567600000000001E-3</v>
      </c>
      <c r="I89" s="121">
        <v>4.1000000000000003E-9</v>
      </c>
      <c r="J89">
        <v>462690</v>
      </c>
      <c r="K89" t="s">
        <v>81</v>
      </c>
      <c r="L89" t="s">
        <v>52</v>
      </c>
      <c r="M89" t="s">
        <v>52</v>
      </c>
      <c r="N89">
        <f t="shared" si="4"/>
        <v>7.473455143487997E-5</v>
      </c>
      <c r="O89">
        <f t="shared" si="5"/>
        <v>34.581514037344128</v>
      </c>
    </row>
    <row r="90" spans="1:15" ht="14" customHeight="1" x14ac:dyDescent="0.2">
      <c r="A90" t="s">
        <v>404</v>
      </c>
      <c r="B90" t="s">
        <v>52</v>
      </c>
      <c r="C90" t="s">
        <v>52</v>
      </c>
      <c r="D90" s="137" t="s">
        <v>199</v>
      </c>
      <c r="E90" s="137" t="s">
        <v>201</v>
      </c>
      <c r="F90">
        <v>0.20849699999999999</v>
      </c>
      <c r="G90">
        <v>-1.01225E-2</v>
      </c>
      <c r="H90">
        <v>1.7221199999999999E-3</v>
      </c>
      <c r="I90" s="121">
        <v>4.2000000000000004E-9</v>
      </c>
      <c r="J90">
        <v>462690</v>
      </c>
      <c r="K90" t="s">
        <v>81</v>
      </c>
      <c r="L90" t="s">
        <v>52</v>
      </c>
      <c r="M90" t="s">
        <v>52</v>
      </c>
      <c r="N90">
        <f t="shared" si="4"/>
        <v>7.466657116086896E-5</v>
      </c>
      <c r="O90">
        <f t="shared" si="5"/>
        <v>34.550055544603396</v>
      </c>
    </row>
    <row r="91" spans="1:15" ht="14" customHeight="1" x14ac:dyDescent="0.2">
      <c r="A91" t="s">
        <v>405</v>
      </c>
      <c r="B91" t="s">
        <v>52</v>
      </c>
      <c r="C91" t="s">
        <v>52</v>
      </c>
      <c r="D91" s="137" t="s">
        <v>200</v>
      </c>
      <c r="E91" s="137" t="s">
        <v>201</v>
      </c>
      <c r="F91">
        <v>0.30456</v>
      </c>
      <c r="G91">
        <v>-8.8652599999999998E-3</v>
      </c>
      <c r="H91">
        <v>1.5090699999999999E-3</v>
      </c>
      <c r="I91" s="121">
        <v>4.2000000000000004E-9</v>
      </c>
      <c r="J91">
        <v>462690</v>
      </c>
      <c r="K91" t="s">
        <v>81</v>
      </c>
      <c r="L91" t="s">
        <v>52</v>
      </c>
      <c r="M91" t="s">
        <v>52</v>
      </c>
      <c r="N91">
        <f t="shared" si="4"/>
        <v>7.4583314145857223E-5</v>
      </c>
      <c r="O91">
        <f t="shared" si="5"/>
        <v>34.511527606251789</v>
      </c>
    </row>
    <row r="92" spans="1:15" ht="14" customHeight="1" x14ac:dyDescent="0.2">
      <c r="A92" t="s">
        <v>406</v>
      </c>
      <c r="B92" t="s">
        <v>52</v>
      </c>
      <c r="C92" t="s">
        <v>52</v>
      </c>
      <c r="D92" s="137" t="s">
        <v>200</v>
      </c>
      <c r="E92" s="137" t="s">
        <v>201</v>
      </c>
      <c r="F92">
        <v>0.488672</v>
      </c>
      <c r="G92">
        <v>-8.1505599999999994E-3</v>
      </c>
      <c r="H92">
        <v>1.38941E-3</v>
      </c>
      <c r="I92" s="121">
        <v>4.4999999999999998E-9</v>
      </c>
      <c r="J92">
        <v>462690</v>
      </c>
      <c r="K92" t="s">
        <v>81</v>
      </c>
      <c r="L92" t="s">
        <v>52</v>
      </c>
      <c r="M92" t="s">
        <v>52</v>
      </c>
      <c r="N92">
        <f t="shared" si="4"/>
        <v>7.4368949088065046E-5</v>
      </c>
      <c r="O92">
        <f t="shared" si="5"/>
        <v>34.412328262245353</v>
      </c>
    </row>
    <row r="93" spans="1:15" ht="14" customHeight="1" x14ac:dyDescent="0.2">
      <c r="A93" t="s">
        <v>407</v>
      </c>
      <c r="B93" t="s">
        <v>52</v>
      </c>
      <c r="C93" t="s">
        <v>52</v>
      </c>
      <c r="D93" s="137" t="s">
        <v>199</v>
      </c>
      <c r="E93" s="137" t="s">
        <v>198</v>
      </c>
      <c r="F93">
        <v>0.32771299999999998</v>
      </c>
      <c r="G93">
        <v>8.63272E-3</v>
      </c>
      <c r="H93">
        <v>1.4732899999999999E-3</v>
      </c>
      <c r="I93" s="121">
        <v>4.5999999999999998E-9</v>
      </c>
      <c r="J93">
        <v>462690</v>
      </c>
      <c r="K93" t="s">
        <v>81</v>
      </c>
      <c r="L93" t="s">
        <v>52</v>
      </c>
      <c r="M93" t="s">
        <v>52</v>
      </c>
      <c r="N93">
        <f t="shared" si="4"/>
        <v>7.4198732938693228E-5</v>
      </c>
      <c r="O93">
        <f t="shared" si="5"/>
        <v>34.333559249997592</v>
      </c>
    </row>
    <row r="94" spans="1:15" ht="14" customHeight="1" x14ac:dyDescent="0.2">
      <c r="A94" t="s">
        <v>408</v>
      </c>
      <c r="B94" t="s">
        <v>52</v>
      </c>
      <c r="C94" t="s">
        <v>52</v>
      </c>
      <c r="D94" s="137" t="s">
        <v>199</v>
      </c>
      <c r="E94" s="137" t="s">
        <v>201</v>
      </c>
      <c r="F94">
        <v>0.88460499999999997</v>
      </c>
      <c r="G94">
        <v>-1.27323E-2</v>
      </c>
      <c r="H94">
        <v>2.18148E-3</v>
      </c>
      <c r="I94" s="121">
        <v>5.3000000000000003E-9</v>
      </c>
      <c r="J94">
        <v>462690</v>
      </c>
      <c r="K94" t="s">
        <v>81</v>
      </c>
      <c r="L94" t="s">
        <v>52</v>
      </c>
      <c r="M94" t="s">
        <v>52</v>
      </c>
      <c r="N94">
        <f t="shared" si="4"/>
        <v>7.3618873520314647E-5</v>
      </c>
      <c r="O94">
        <f t="shared" si="5"/>
        <v>34.065224432563326</v>
      </c>
    </row>
    <row r="95" spans="1:15" ht="14" customHeight="1" x14ac:dyDescent="0.2">
      <c r="A95" t="s">
        <v>409</v>
      </c>
      <c r="B95" t="s">
        <v>52</v>
      </c>
      <c r="C95" t="s">
        <v>52</v>
      </c>
      <c r="D95" s="137" t="s">
        <v>200</v>
      </c>
      <c r="E95" s="137" t="s">
        <v>201</v>
      </c>
      <c r="F95">
        <v>0.43135499999999999</v>
      </c>
      <c r="G95">
        <v>-8.1164900000000005E-3</v>
      </c>
      <c r="H95">
        <v>1.3992E-3</v>
      </c>
      <c r="I95" s="121">
        <v>6.6000000000000004E-9</v>
      </c>
      <c r="J95">
        <v>462690</v>
      </c>
      <c r="K95" t="s">
        <v>81</v>
      </c>
      <c r="L95" t="s">
        <v>52</v>
      </c>
      <c r="M95" t="s">
        <v>52</v>
      </c>
      <c r="N95">
        <f t="shared" si="4"/>
        <v>7.2720227091325855E-5</v>
      </c>
      <c r="O95">
        <f t="shared" si="5"/>
        <v>33.64936886263073</v>
      </c>
    </row>
    <row r="96" spans="1:15" ht="14" customHeight="1" x14ac:dyDescent="0.2">
      <c r="A96" t="s">
        <v>410</v>
      </c>
      <c r="B96" t="s">
        <v>52</v>
      </c>
      <c r="C96" t="s">
        <v>52</v>
      </c>
      <c r="D96" s="137" t="s">
        <v>199</v>
      </c>
      <c r="E96" s="137" t="s">
        <v>198</v>
      </c>
      <c r="F96">
        <v>0.27169100000000002</v>
      </c>
      <c r="G96">
        <v>-9.0160099999999996E-3</v>
      </c>
      <c r="H96">
        <v>1.5597199999999999E-3</v>
      </c>
      <c r="I96" s="121">
        <v>7.4000000000000001E-9</v>
      </c>
      <c r="J96">
        <v>462690</v>
      </c>
      <c r="K96" t="s">
        <v>81</v>
      </c>
      <c r="L96" t="s">
        <v>52</v>
      </c>
      <c r="M96" t="s">
        <v>52</v>
      </c>
      <c r="N96">
        <f t="shared" si="4"/>
        <v>7.2212771151255908E-5</v>
      </c>
      <c r="O96">
        <f t="shared" si="5"/>
        <v>33.414540040507667</v>
      </c>
    </row>
    <row r="97" spans="1:15" ht="14" customHeight="1" x14ac:dyDescent="0.2">
      <c r="A97" t="s">
        <v>411</v>
      </c>
      <c r="B97" t="s">
        <v>52</v>
      </c>
      <c r="C97" t="s">
        <v>52</v>
      </c>
      <c r="D97" s="137" t="s">
        <v>199</v>
      </c>
      <c r="E97" s="137" t="s">
        <v>198</v>
      </c>
      <c r="F97">
        <v>0.84555100000000005</v>
      </c>
      <c r="G97">
        <v>1.1063999999999999E-2</v>
      </c>
      <c r="H97">
        <v>1.9164500000000001E-3</v>
      </c>
      <c r="I97" s="121">
        <v>7.8000000000000004E-9</v>
      </c>
      <c r="J97">
        <v>462690</v>
      </c>
      <c r="K97" t="s">
        <v>81</v>
      </c>
      <c r="L97" t="s">
        <v>52</v>
      </c>
      <c r="M97" t="s">
        <v>52</v>
      </c>
      <c r="N97">
        <f t="shared" si="4"/>
        <v>7.2029093952428747E-5</v>
      </c>
      <c r="O97">
        <f t="shared" si="5"/>
        <v>33.329542177574154</v>
      </c>
    </row>
    <row r="98" spans="1:15" ht="14" customHeight="1" x14ac:dyDescent="0.2">
      <c r="A98" t="s">
        <v>412</v>
      </c>
      <c r="B98" t="s">
        <v>52</v>
      </c>
      <c r="C98" t="s">
        <v>52</v>
      </c>
      <c r="D98" s="137" t="s">
        <v>198</v>
      </c>
      <c r="E98" s="137" t="s">
        <v>201</v>
      </c>
      <c r="F98">
        <v>0.72234299999999996</v>
      </c>
      <c r="G98">
        <v>-8.9435599999999997E-3</v>
      </c>
      <c r="H98">
        <v>1.5493499999999999E-3</v>
      </c>
      <c r="I98" s="121">
        <v>7.8000000000000004E-9</v>
      </c>
      <c r="J98">
        <v>462690</v>
      </c>
      <c r="K98" t="s">
        <v>81</v>
      </c>
      <c r="L98" t="s">
        <v>52</v>
      </c>
      <c r="M98" t="s">
        <v>52</v>
      </c>
      <c r="N98">
        <f t="shared" si="4"/>
        <v>7.2011256413666381E-5</v>
      </c>
      <c r="O98">
        <f t="shared" si="5"/>
        <v>33.321287737834623</v>
      </c>
    </row>
    <row r="99" spans="1:15" ht="14" customHeight="1" x14ac:dyDescent="0.2">
      <c r="A99" t="s">
        <v>413</v>
      </c>
      <c r="B99" t="s">
        <v>52</v>
      </c>
      <c r="C99" t="s">
        <v>52</v>
      </c>
      <c r="D99" s="137" t="s">
        <v>201</v>
      </c>
      <c r="E99" s="137" t="s">
        <v>199</v>
      </c>
      <c r="F99">
        <v>0.73271299999999995</v>
      </c>
      <c r="G99">
        <v>9.1814400000000008E-3</v>
      </c>
      <c r="H99">
        <v>1.5959399999999999E-3</v>
      </c>
      <c r="I99" s="121">
        <v>8.7999999999999994E-9</v>
      </c>
      <c r="J99">
        <v>462690</v>
      </c>
      <c r="K99" t="s">
        <v>81</v>
      </c>
      <c r="L99" t="s">
        <v>52</v>
      </c>
      <c r="M99" t="s">
        <v>52</v>
      </c>
      <c r="N99">
        <f t="shared" si="4"/>
        <v>7.1526554184302797E-5</v>
      </c>
      <c r="O99">
        <f t="shared" si="5"/>
        <v>33.096988669088439</v>
      </c>
    </row>
    <row r="100" spans="1:15" ht="14" customHeight="1" x14ac:dyDescent="0.2">
      <c r="A100" t="s">
        <v>414</v>
      </c>
      <c r="B100" t="s">
        <v>52</v>
      </c>
      <c r="C100" t="s">
        <v>52</v>
      </c>
      <c r="D100" s="137" t="s">
        <v>201</v>
      </c>
      <c r="E100" s="137" t="s">
        <v>198</v>
      </c>
      <c r="F100">
        <v>0.65060600000000002</v>
      </c>
      <c r="G100">
        <v>8.3691400000000006E-3</v>
      </c>
      <c r="H100">
        <v>1.4610999999999999E-3</v>
      </c>
      <c r="I100" s="121">
        <v>1E-8</v>
      </c>
      <c r="J100">
        <v>462690</v>
      </c>
      <c r="K100" t="s">
        <v>81</v>
      </c>
      <c r="L100" t="s">
        <v>52</v>
      </c>
      <c r="M100" t="s">
        <v>52</v>
      </c>
      <c r="N100">
        <f t="shared" si="4"/>
        <v>7.0905655429743953E-5</v>
      </c>
      <c r="O100">
        <f t="shared" si="5"/>
        <v>32.809664101525783</v>
      </c>
    </row>
    <row r="101" spans="1:15" ht="14" customHeight="1" x14ac:dyDescent="0.2">
      <c r="A101" t="s">
        <v>415</v>
      </c>
      <c r="B101" t="s">
        <v>52</v>
      </c>
      <c r="C101" t="s">
        <v>52</v>
      </c>
      <c r="D101" s="137" t="s">
        <v>199</v>
      </c>
      <c r="E101" s="137" t="s">
        <v>200</v>
      </c>
      <c r="F101">
        <v>0.43285899999999999</v>
      </c>
      <c r="G101">
        <v>8.0137899999999998E-3</v>
      </c>
      <c r="H101">
        <v>1.40266E-3</v>
      </c>
      <c r="I101" s="121">
        <v>1.0999999999999999E-8</v>
      </c>
      <c r="J101">
        <v>462690</v>
      </c>
      <c r="K101" t="s">
        <v>81</v>
      </c>
      <c r="L101" t="s">
        <v>52</v>
      </c>
      <c r="M101" t="s">
        <v>52</v>
      </c>
      <c r="N101">
        <f t="shared" si="4"/>
        <v>7.0542417694954989E-5</v>
      </c>
      <c r="O101">
        <f t="shared" si="5"/>
        <v>32.641573858816095</v>
      </c>
    </row>
    <row r="102" spans="1:15" ht="14" customHeight="1" x14ac:dyDescent="0.2">
      <c r="A102" t="s">
        <v>416</v>
      </c>
      <c r="B102" t="s">
        <v>52</v>
      </c>
      <c r="C102" t="s">
        <v>52</v>
      </c>
      <c r="D102" s="137" t="s">
        <v>198</v>
      </c>
      <c r="E102" s="137" t="s">
        <v>199</v>
      </c>
      <c r="F102">
        <v>0.58678200000000003</v>
      </c>
      <c r="G102">
        <v>-8.1103000000000008E-3</v>
      </c>
      <c r="H102">
        <v>1.4199799999999999E-3</v>
      </c>
      <c r="I102" s="121">
        <v>1.0999999999999999E-8</v>
      </c>
      <c r="J102">
        <v>462690</v>
      </c>
      <c r="K102" t="s">
        <v>81</v>
      </c>
      <c r="L102" t="s">
        <v>52</v>
      </c>
      <c r="M102" t="s">
        <v>52</v>
      </c>
      <c r="N102">
        <f t="shared" si="4"/>
        <v>7.0499924350755298E-5</v>
      </c>
      <c r="O102">
        <f t="shared" si="5"/>
        <v>32.621909840026866</v>
      </c>
    </row>
    <row r="103" spans="1:15" ht="14" customHeight="1" x14ac:dyDescent="0.2">
      <c r="A103" t="s">
        <v>417</v>
      </c>
      <c r="B103" t="s">
        <v>52</v>
      </c>
      <c r="C103" t="s">
        <v>52</v>
      </c>
      <c r="D103" s="137" t="s">
        <v>201</v>
      </c>
      <c r="E103" s="137" t="s">
        <v>200</v>
      </c>
      <c r="F103">
        <v>0.32367600000000002</v>
      </c>
      <c r="G103">
        <v>8.4201499999999995E-3</v>
      </c>
      <c r="H103">
        <v>1.47893E-3</v>
      </c>
      <c r="I103" s="121">
        <v>1.2E-8</v>
      </c>
      <c r="J103">
        <v>462690</v>
      </c>
      <c r="K103" t="s">
        <v>81</v>
      </c>
      <c r="L103" t="s">
        <v>52</v>
      </c>
      <c r="M103" t="s">
        <v>52</v>
      </c>
      <c r="N103">
        <f t="shared" si="4"/>
        <v>7.0052539133183043E-5</v>
      </c>
      <c r="O103">
        <f t="shared" si="5"/>
        <v>32.414880076187501</v>
      </c>
    </row>
    <row r="104" spans="1:15" ht="14" customHeight="1" x14ac:dyDescent="0.2">
      <c r="A104" t="s">
        <v>418</v>
      </c>
      <c r="B104" t="s">
        <v>52</v>
      </c>
      <c r="C104" t="s">
        <v>52</v>
      </c>
      <c r="D104" s="137" t="s">
        <v>200</v>
      </c>
      <c r="E104" s="137" t="s">
        <v>199</v>
      </c>
      <c r="F104">
        <v>0.34423399999999998</v>
      </c>
      <c r="G104">
        <v>8.3477299999999994E-3</v>
      </c>
      <c r="H104">
        <v>1.4642399999999999E-3</v>
      </c>
      <c r="I104" s="121">
        <v>1.2E-8</v>
      </c>
      <c r="J104">
        <v>462690</v>
      </c>
      <c r="K104" t="s">
        <v>81</v>
      </c>
      <c r="L104" t="s">
        <v>52</v>
      </c>
      <c r="M104" t="s">
        <v>52</v>
      </c>
      <c r="N104">
        <f t="shared" si="4"/>
        <v>7.024115340670854E-5</v>
      </c>
      <c r="O104">
        <f t="shared" si="5"/>
        <v>32.502162259115266</v>
      </c>
    </row>
    <row r="105" spans="1:15" ht="14" customHeight="1" x14ac:dyDescent="0.2">
      <c r="A105" t="s">
        <v>419</v>
      </c>
      <c r="B105" t="s">
        <v>52</v>
      </c>
      <c r="C105" t="s">
        <v>52</v>
      </c>
      <c r="D105" s="137" t="s">
        <v>199</v>
      </c>
      <c r="E105" s="137" t="s">
        <v>198</v>
      </c>
      <c r="F105">
        <v>0.68618699999999999</v>
      </c>
      <c r="G105">
        <v>-8.5719799999999999E-3</v>
      </c>
      <c r="H105">
        <v>1.5055800000000001E-3</v>
      </c>
      <c r="I105" s="121">
        <v>1.2E-8</v>
      </c>
      <c r="J105">
        <v>462690</v>
      </c>
      <c r="K105" t="s">
        <v>81</v>
      </c>
      <c r="L105" t="s">
        <v>52</v>
      </c>
      <c r="M105" t="s">
        <v>52</v>
      </c>
      <c r="N105">
        <f t="shared" si="4"/>
        <v>7.0054185120623831E-5</v>
      </c>
      <c r="O105">
        <f t="shared" si="5"/>
        <v>32.41564176483044</v>
      </c>
    </row>
    <row r="106" spans="1:15" ht="14" customHeight="1" x14ac:dyDescent="0.2">
      <c r="A106" t="s">
        <v>420</v>
      </c>
      <c r="B106" t="s">
        <v>52</v>
      </c>
      <c r="C106" t="s">
        <v>52</v>
      </c>
      <c r="D106" s="137" t="s">
        <v>199</v>
      </c>
      <c r="E106" s="137" t="s">
        <v>198</v>
      </c>
      <c r="F106">
        <v>0.34763699999999997</v>
      </c>
      <c r="G106">
        <v>-8.2838100000000008E-3</v>
      </c>
      <c r="H106">
        <v>1.4560199999999999E-3</v>
      </c>
      <c r="I106" s="121">
        <v>1.3000000000000001E-8</v>
      </c>
      <c r="J106">
        <v>462690</v>
      </c>
      <c r="K106" t="s">
        <v>81</v>
      </c>
      <c r="L106" t="s">
        <v>52</v>
      </c>
      <c r="M106" t="s">
        <v>52</v>
      </c>
      <c r="N106">
        <f t="shared" si="4"/>
        <v>6.9952796818956828E-5</v>
      </c>
      <c r="O106">
        <f t="shared" si="5"/>
        <v>32.368723842925412</v>
      </c>
    </row>
    <row r="107" spans="1:15" ht="14" customHeight="1" x14ac:dyDescent="0.2">
      <c r="A107" t="s">
        <v>211</v>
      </c>
      <c r="B107" t="s">
        <v>52</v>
      </c>
      <c r="C107" t="s">
        <v>52</v>
      </c>
      <c r="D107" s="137" t="s">
        <v>201</v>
      </c>
      <c r="E107" s="137" t="s">
        <v>200</v>
      </c>
      <c r="F107">
        <v>0.42584499999999997</v>
      </c>
      <c r="G107">
        <v>7.9704600000000004E-3</v>
      </c>
      <c r="H107">
        <v>1.40503E-3</v>
      </c>
      <c r="I107" s="121">
        <v>1.4E-8</v>
      </c>
      <c r="J107">
        <v>462690</v>
      </c>
      <c r="K107" t="s">
        <v>81</v>
      </c>
      <c r="L107" t="s">
        <v>52</v>
      </c>
      <c r="M107" t="s">
        <v>52</v>
      </c>
      <c r="N107">
        <f t="shared" si="4"/>
        <v>6.9546497111917089E-5</v>
      </c>
      <c r="O107">
        <f t="shared" si="5"/>
        <v>32.180706804145728</v>
      </c>
    </row>
    <row r="108" spans="1:15" ht="14" customHeight="1" x14ac:dyDescent="0.2">
      <c r="A108" t="s">
        <v>421</v>
      </c>
      <c r="B108" t="s">
        <v>52</v>
      </c>
      <c r="C108" t="s">
        <v>52</v>
      </c>
      <c r="D108" s="137" t="s">
        <v>199</v>
      </c>
      <c r="E108" s="137" t="s">
        <v>201</v>
      </c>
      <c r="F108">
        <v>0.84229500000000002</v>
      </c>
      <c r="G108">
        <v>-1.0818899999999999E-2</v>
      </c>
      <c r="H108">
        <v>1.9126E-3</v>
      </c>
      <c r="I108" s="121">
        <v>1.4999999999999999E-8</v>
      </c>
      <c r="J108">
        <v>462690</v>
      </c>
      <c r="K108" t="s">
        <v>81</v>
      </c>
      <c r="L108" t="s">
        <v>52</v>
      </c>
      <c r="M108" t="s">
        <v>52</v>
      </c>
      <c r="N108">
        <f t="shared" si="4"/>
        <v>6.9150888420722162E-5</v>
      </c>
      <c r="O108">
        <f t="shared" si="5"/>
        <v>31.997637228425649</v>
      </c>
    </row>
    <row r="109" spans="1:15" ht="14" customHeight="1" x14ac:dyDescent="0.2">
      <c r="A109" t="s">
        <v>422</v>
      </c>
      <c r="B109" t="s">
        <v>52</v>
      </c>
      <c r="C109" t="s">
        <v>52</v>
      </c>
      <c r="D109" s="137" t="s">
        <v>201</v>
      </c>
      <c r="E109" s="137" t="s">
        <v>200</v>
      </c>
      <c r="F109">
        <v>0.53952299999999997</v>
      </c>
      <c r="G109">
        <v>7.8770100000000003E-3</v>
      </c>
      <c r="H109">
        <v>1.3917199999999999E-3</v>
      </c>
      <c r="I109" s="121">
        <v>1.4999999999999999E-8</v>
      </c>
      <c r="J109">
        <v>462690</v>
      </c>
      <c r="K109" t="s">
        <v>81</v>
      </c>
      <c r="L109" t="s">
        <v>52</v>
      </c>
      <c r="M109" t="s">
        <v>52</v>
      </c>
      <c r="N109">
        <f t="shared" si="4"/>
        <v>6.9230724408420849E-5</v>
      </c>
      <c r="O109">
        <f t="shared" si="5"/>
        <v>32.034581653826258</v>
      </c>
    </row>
    <row r="110" spans="1:15" ht="14" customHeight="1" x14ac:dyDescent="0.2">
      <c r="A110" t="s">
        <v>423</v>
      </c>
      <c r="B110" t="s">
        <v>52</v>
      </c>
      <c r="C110" t="s">
        <v>52</v>
      </c>
      <c r="D110" s="137" t="s">
        <v>198</v>
      </c>
      <c r="E110" s="137" t="s">
        <v>199</v>
      </c>
      <c r="F110">
        <v>0.33336199999999999</v>
      </c>
      <c r="G110">
        <v>8.3482299999999999E-3</v>
      </c>
      <c r="H110">
        <v>1.4731099999999999E-3</v>
      </c>
      <c r="I110" s="121">
        <v>1.4999999999999999E-8</v>
      </c>
      <c r="J110">
        <v>462690</v>
      </c>
      <c r="K110" t="s">
        <v>81</v>
      </c>
      <c r="L110" t="s">
        <v>52</v>
      </c>
      <c r="M110" t="s">
        <v>52</v>
      </c>
      <c r="N110">
        <f t="shared" si="4"/>
        <v>6.9406189070591112E-5</v>
      </c>
      <c r="O110">
        <f t="shared" si="5"/>
        <v>32.115778654877275</v>
      </c>
    </row>
    <row r="111" spans="1:15" ht="14" customHeight="1" x14ac:dyDescent="0.2">
      <c r="A111" t="s">
        <v>424</v>
      </c>
      <c r="B111" t="s">
        <v>52</v>
      </c>
      <c r="C111" t="s">
        <v>52</v>
      </c>
      <c r="D111" s="137" t="s">
        <v>200</v>
      </c>
      <c r="E111" s="137" t="s">
        <v>201</v>
      </c>
      <c r="F111">
        <v>0.433309</v>
      </c>
      <c r="G111">
        <v>7.9328200000000001E-3</v>
      </c>
      <c r="H111">
        <v>1.4036299999999999E-3</v>
      </c>
      <c r="I111" s="121">
        <v>1.6000000000000001E-8</v>
      </c>
      <c r="J111">
        <v>462690</v>
      </c>
      <c r="K111" t="s">
        <v>81</v>
      </c>
      <c r="L111" t="s">
        <v>52</v>
      </c>
      <c r="M111" t="s">
        <v>52</v>
      </c>
      <c r="N111">
        <f t="shared" si="4"/>
        <v>6.9028720444756238E-5</v>
      </c>
      <c r="O111">
        <f t="shared" si="5"/>
        <v>31.941103516089576</v>
      </c>
    </row>
    <row r="112" spans="1:15" ht="14" customHeight="1" x14ac:dyDescent="0.2">
      <c r="A112" t="s">
        <v>425</v>
      </c>
      <c r="B112" t="s">
        <v>52</v>
      </c>
      <c r="C112" t="s">
        <v>52</v>
      </c>
      <c r="D112" s="137" t="s">
        <v>200</v>
      </c>
      <c r="E112" s="137" t="s">
        <v>201</v>
      </c>
      <c r="F112">
        <v>0.86955199999999999</v>
      </c>
      <c r="G112">
        <v>-1.1605499999999999E-2</v>
      </c>
      <c r="H112">
        <v>2.0578800000000002E-3</v>
      </c>
      <c r="I112" s="121">
        <v>1.7E-8</v>
      </c>
      <c r="J112">
        <v>462690</v>
      </c>
      <c r="K112" t="s">
        <v>81</v>
      </c>
      <c r="L112" t="s">
        <v>52</v>
      </c>
      <c r="M112" t="s">
        <v>52</v>
      </c>
      <c r="N112">
        <f t="shared" si="4"/>
        <v>6.8733372575407992E-5</v>
      </c>
      <c r="O112">
        <f t="shared" si="5"/>
        <v>31.804430182664817</v>
      </c>
    </row>
    <row r="113" spans="1:15" ht="14" customHeight="1" x14ac:dyDescent="0.2">
      <c r="A113" t="s">
        <v>426</v>
      </c>
      <c r="B113" t="s">
        <v>52</v>
      </c>
      <c r="C113" t="s">
        <v>52</v>
      </c>
      <c r="D113" s="137" t="s">
        <v>200</v>
      </c>
      <c r="E113" s="137" t="s">
        <v>201</v>
      </c>
      <c r="F113">
        <v>0.96593899999999999</v>
      </c>
      <c r="G113">
        <v>2.1746100000000001E-2</v>
      </c>
      <c r="H113">
        <v>3.8567800000000002E-3</v>
      </c>
      <c r="I113" s="121">
        <v>1.7E-8</v>
      </c>
      <c r="J113">
        <v>462690</v>
      </c>
      <c r="K113" t="s">
        <v>81</v>
      </c>
      <c r="L113" t="s">
        <v>52</v>
      </c>
      <c r="M113" t="s">
        <v>52</v>
      </c>
      <c r="N113">
        <f t="shared" si="4"/>
        <v>6.8705748614451991E-5</v>
      </c>
      <c r="O113">
        <f t="shared" si="5"/>
        <v>31.791647095334167</v>
      </c>
    </row>
    <row r="114" spans="1:15" ht="14" customHeight="1" x14ac:dyDescent="0.2">
      <c r="A114" t="s">
        <v>427</v>
      </c>
      <c r="B114" t="s">
        <v>52</v>
      </c>
      <c r="C114" t="s">
        <v>52</v>
      </c>
      <c r="D114" s="137" t="s">
        <v>199</v>
      </c>
      <c r="E114" s="137" t="s">
        <v>198</v>
      </c>
      <c r="F114">
        <v>0.80908400000000003</v>
      </c>
      <c r="G114">
        <v>-9.9561400000000005E-3</v>
      </c>
      <c r="H114">
        <v>1.76918E-3</v>
      </c>
      <c r="I114" s="121">
        <v>1.7999999999999999E-8</v>
      </c>
      <c r="J114">
        <v>462690</v>
      </c>
      <c r="K114" t="s">
        <v>81</v>
      </c>
      <c r="L114" t="s">
        <v>52</v>
      </c>
      <c r="M114" t="s">
        <v>52</v>
      </c>
      <c r="N114">
        <f t="shared" si="4"/>
        <v>6.8441277833574619E-5</v>
      </c>
      <c r="O114">
        <f t="shared" si="5"/>
        <v>31.66926232559825</v>
      </c>
    </row>
    <row r="115" spans="1:15" ht="14" customHeight="1" x14ac:dyDescent="0.2">
      <c r="A115" t="s">
        <v>428</v>
      </c>
      <c r="B115" t="s">
        <v>52</v>
      </c>
      <c r="C115" t="s">
        <v>52</v>
      </c>
      <c r="D115" s="137" t="s">
        <v>201</v>
      </c>
      <c r="E115" s="137" t="s">
        <v>200</v>
      </c>
      <c r="F115">
        <v>0.76430500000000001</v>
      </c>
      <c r="G115">
        <v>-9.1845899999999994E-3</v>
      </c>
      <c r="H115">
        <v>1.6331399999999999E-3</v>
      </c>
      <c r="I115" s="121">
        <v>1.9000000000000001E-8</v>
      </c>
      <c r="J115">
        <v>462690</v>
      </c>
      <c r="K115" t="s">
        <v>81</v>
      </c>
      <c r="L115" t="s">
        <v>52</v>
      </c>
      <c r="M115" t="s">
        <v>52</v>
      </c>
      <c r="N115">
        <f t="shared" si="4"/>
        <v>6.8352266042607824E-5</v>
      </c>
      <c r="O115">
        <f t="shared" si="5"/>
        <v>31.628071825634056</v>
      </c>
    </row>
    <row r="116" spans="1:15" ht="14" customHeight="1" x14ac:dyDescent="0.2">
      <c r="A116" t="s">
        <v>429</v>
      </c>
      <c r="B116" t="s">
        <v>52</v>
      </c>
      <c r="C116" t="s">
        <v>52</v>
      </c>
      <c r="D116" s="137" t="s">
        <v>198</v>
      </c>
      <c r="E116" s="137" t="s">
        <v>200</v>
      </c>
      <c r="F116">
        <v>0.78364</v>
      </c>
      <c r="G116">
        <v>9.4507900000000006E-3</v>
      </c>
      <c r="H116">
        <v>1.6845499999999999E-3</v>
      </c>
      <c r="I116" s="121">
        <v>2E-8</v>
      </c>
      <c r="J116">
        <v>462690</v>
      </c>
      <c r="K116" t="s">
        <v>81</v>
      </c>
      <c r="L116" t="s">
        <v>52</v>
      </c>
      <c r="M116" t="s">
        <v>52</v>
      </c>
      <c r="N116">
        <f t="shared" si="4"/>
        <v>6.8021899956521826E-5</v>
      </c>
      <c r="O116">
        <f t="shared" si="5"/>
        <v>31.475193893373209</v>
      </c>
    </row>
    <row r="117" spans="1:15" ht="14" customHeight="1" x14ac:dyDescent="0.2">
      <c r="A117" t="s">
        <v>430</v>
      </c>
      <c r="B117" t="s">
        <v>52</v>
      </c>
      <c r="C117" t="s">
        <v>52</v>
      </c>
      <c r="D117" s="137" t="s">
        <v>198</v>
      </c>
      <c r="E117" s="137" t="s">
        <v>199</v>
      </c>
      <c r="F117">
        <v>0.37224699999999999</v>
      </c>
      <c r="G117">
        <v>8.0238900000000005E-3</v>
      </c>
      <c r="H117">
        <v>1.43191E-3</v>
      </c>
      <c r="I117" s="121">
        <v>2.0999999999999999E-8</v>
      </c>
      <c r="J117">
        <v>462690</v>
      </c>
      <c r="K117" t="s">
        <v>81</v>
      </c>
      <c r="L117" t="s">
        <v>52</v>
      </c>
      <c r="M117" t="s">
        <v>52</v>
      </c>
      <c r="N117">
        <f t="shared" si="4"/>
        <v>6.7860788654026258E-5</v>
      </c>
      <c r="O117">
        <f t="shared" si="5"/>
        <v>31.40063917447003</v>
      </c>
    </row>
    <row r="118" spans="1:15" ht="14" customHeight="1" x14ac:dyDescent="0.2">
      <c r="A118" t="s">
        <v>431</v>
      </c>
      <c r="B118" t="s">
        <v>52</v>
      </c>
      <c r="C118" t="s">
        <v>52</v>
      </c>
      <c r="D118" s="137" t="s">
        <v>199</v>
      </c>
      <c r="E118" s="137" t="s">
        <v>200</v>
      </c>
      <c r="F118">
        <v>0.632969</v>
      </c>
      <c r="G118">
        <v>8.1354400000000007E-3</v>
      </c>
      <c r="H118">
        <v>1.45258E-3</v>
      </c>
      <c r="I118" s="121">
        <v>2.0999999999999999E-8</v>
      </c>
      <c r="J118">
        <v>462690</v>
      </c>
      <c r="K118" t="s">
        <v>81</v>
      </c>
      <c r="L118" t="s">
        <v>52</v>
      </c>
      <c r="M118" t="s">
        <v>52</v>
      </c>
      <c r="N118">
        <f t="shared" si="4"/>
        <v>6.7789497945808377E-5</v>
      </c>
      <c r="O118">
        <f t="shared" si="5"/>
        <v>31.367649201737205</v>
      </c>
    </row>
    <row r="119" spans="1:15" ht="14" customHeight="1" x14ac:dyDescent="0.2">
      <c r="A119" t="s">
        <v>432</v>
      </c>
      <c r="B119" t="s">
        <v>52</v>
      </c>
      <c r="C119" t="s">
        <v>52</v>
      </c>
      <c r="D119" s="137" t="s">
        <v>198</v>
      </c>
      <c r="E119" s="137" t="s">
        <v>199</v>
      </c>
      <c r="F119">
        <v>0.92545900000000003</v>
      </c>
      <c r="G119">
        <v>1.48021E-2</v>
      </c>
      <c r="H119">
        <v>2.64197E-3</v>
      </c>
      <c r="I119" s="121">
        <v>2.0999999999999999E-8</v>
      </c>
      <c r="J119">
        <v>462690</v>
      </c>
      <c r="K119" t="s">
        <v>81</v>
      </c>
      <c r="L119" t="s">
        <v>52</v>
      </c>
      <c r="M119" t="s">
        <v>52</v>
      </c>
      <c r="N119">
        <f t="shared" si="4"/>
        <v>6.7837733316893043E-5</v>
      </c>
      <c r="O119">
        <f t="shared" si="5"/>
        <v>31.389970252824078</v>
      </c>
    </row>
    <row r="120" spans="1:15" ht="14" customHeight="1" x14ac:dyDescent="0.2">
      <c r="A120" t="s">
        <v>433</v>
      </c>
      <c r="B120" t="s">
        <v>52</v>
      </c>
      <c r="C120" t="s">
        <v>52</v>
      </c>
      <c r="D120" s="137" t="s">
        <v>201</v>
      </c>
      <c r="E120" s="137" t="s">
        <v>200</v>
      </c>
      <c r="F120">
        <v>0.31560700000000003</v>
      </c>
      <c r="G120">
        <v>-8.2923900000000002E-3</v>
      </c>
      <c r="H120">
        <v>1.49022E-3</v>
      </c>
      <c r="I120" s="121">
        <v>2.6000000000000001E-8</v>
      </c>
      <c r="J120">
        <v>462690</v>
      </c>
      <c r="K120" t="s">
        <v>81</v>
      </c>
      <c r="L120" t="s">
        <v>52</v>
      </c>
      <c r="M120" t="s">
        <v>52</v>
      </c>
      <c r="N120">
        <f t="shared" si="4"/>
        <v>6.691746599707209E-5</v>
      </c>
      <c r="O120">
        <f t="shared" si="5"/>
        <v>30.964114382256589</v>
      </c>
    </row>
    <row r="121" spans="1:15" ht="14" customHeight="1" x14ac:dyDescent="0.2">
      <c r="A121" t="s">
        <v>434</v>
      </c>
      <c r="B121" t="s">
        <v>52</v>
      </c>
      <c r="C121" t="s">
        <v>52</v>
      </c>
      <c r="D121" s="137" t="s">
        <v>201</v>
      </c>
      <c r="E121" s="137" t="s">
        <v>200</v>
      </c>
      <c r="F121">
        <v>0.63148199999999999</v>
      </c>
      <c r="G121">
        <v>8.0066600000000005E-3</v>
      </c>
      <c r="H121">
        <v>1.4388700000000001E-3</v>
      </c>
      <c r="I121" s="121">
        <v>2.6000000000000001E-8</v>
      </c>
      <c r="J121">
        <v>462690</v>
      </c>
      <c r="K121" t="s">
        <v>81</v>
      </c>
      <c r="L121" t="s">
        <v>52</v>
      </c>
      <c r="M121" t="s">
        <v>52</v>
      </c>
      <c r="N121">
        <f t="shared" si="4"/>
        <v>6.6917619274297325E-5</v>
      </c>
      <c r="O121">
        <f t="shared" si="5"/>
        <v>30.964185311588448</v>
      </c>
    </row>
    <row r="122" spans="1:15" ht="14" customHeight="1" x14ac:dyDescent="0.2">
      <c r="A122" t="s">
        <v>435</v>
      </c>
      <c r="B122" t="s">
        <v>52</v>
      </c>
      <c r="C122" t="s">
        <v>52</v>
      </c>
      <c r="D122" s="137" t="s">
        <v>198</v>
      </c>
      <c r="E122" s="137" t="s">
        <v>201</v>
      </c>
      <c r="F122">
        <v>0.43917600000000001</v>
      </c>
      <c r="G122">
        <v>-7.76138E-3</v>
      </c>
      <c r="H122">
        <v>1.3971599999999999E-3</v>
      </c>
      <c r="I122" s="121">
        <v>2.7999999999999999E-8</v>
      </c>
      <c r="J122">
        <v>462690</v>
      </c>
      <c r="K122" t="s">
        <v>81</v>
      </c>
      <c r="L122" t="s">
        <v>52</v>
      </c>
      <c r="M122" t="s">
        <v>52</v>
      </c>
      <c r="N122">
        <f t="shared" si="4"/>
        <v>6.6690892516911885E-5</v>
      </c>
      <c r="O122">
        <f t="shared" si="5"/>
        <v>30.859267090714656</v>
      </c>
    </row>
    <row r="123" spans="1:15" ht="14" customHeight="1" x14ac:dyDescent="0.2">
      <c r="A123" t="s">
        <v>436</v>
      </c>
      <c r="B123" t="s">
        <v>52</v>
      </c>
      <c r="C123" t="s">
        <v>52</v>
      </c>
      <c r="D123" s="137" t="s">
        <v>200</v>
      </c>
      <c r="E123" s="137" t="s">
        <v>201</v>
      </c>
      <c r="F123">
        <v>0.90914899999999998</v>
      </c>
      <c r="G123">
        <v>1.34109E-2</v>
      </c>
      <c r="H123">
        <v>2.4193299999999999E-3</v>
      </c>
      <c r="I123" s="121">
        <v>2.9999999999999997E-8</v>
      </c>
      <c r="J123">
        <v>462690</v>
      </c>
      <c r="K123" t="s">
        <v>81</v>
      </c>
      <c r="L123" t="s">
        <v>52</v>
      </c>
      <c r="M123" t="s">
        <v>52</v>
      </c>
      <c r="N123">
        <f t="shared" si="4"/>
        <v>6.6405900871471305E-5</v>
      </c>
      <c r="O123">
        <f t="shared" si="5"/>
        <v>30.727386754019882</v>
      </c>
    </row>
    <row r="124" spans="1:15" ht="14" customHeight="1" x14ac:dyDescent="0.2">
      <c r="A124" t="s">
        <v>437</v>
      </c>
      <c r="B124" t="s">
        <v>52</v>
      </c>
      <c r="C124" t="s">
        <v>52</v>
      </c>
      <c r="D124" s="137" t="s">
        <v>199</v>
      </c>
      <c r="E124" s="137" t="s">
        <v>198</v>
      </c>
      <c r="F124">
        <v>0.33122499999999999</v>
      </c>
      <c r="G124">
        <v>8.1887000000000001E-3</v>
      </c>
      <c r="H124">
        <v>1.47934E-3</v>
      </c>
      <c r="I124" s="121">
        <v>3.1E-8</v>
      </c>
      <c r="J124">
        <v>462690</v>
      </c>
      <c r="K124" t="s">
        <v>81</v>
      </c>
      <c r="L124" t="s">
        <v>52</v>
      </c>
      <c r="M124" t="s">
        <v>52</v>
      </c>
      <c r="N124">
        <f t="shared" si="4"/>
        <v>6.6217845825757273E-5</v>
      </c>
      <c r="O124">
        <f t="shared" si="5"/>
        <v>30.64036402402062</v>
      </c>
    </row>
    <row r="125" spans="1:15" ht="14" customHeight="1" x14ac:dyDescent="0.2">
      <c r="A125" t="s">
        <v>438</v>
      </c>
      <c r="B125" t="s">
        <v>52</v>
      </c>
      <c r="C125" t="s">
        <v>52</v>
      </c>
      <c r="D125" s="137" t="s">
        <v>201</v>
      </c>
      <c r="E125" s="137" t="s">
        <v>199</v>
      </c>
      <c r="F125">
        <v>0.23635600000000001</v>
      </c>
      <c r="G125">
        <v>8.9963600000000001E-3</v>
      </c>
      <c r="H125">
        <v>1.6308500000000001E-3</v>
      </c>
      <c r="I125" s="121">
        <v>3.5000000000000002E-8</v>
      </c>
      <c r="J125">
        <v>462690</v>
      </c>
      <c r="K125" t="s">
        <v>81</v>
      </c>
      <c r="L125" t="s">
        <v>52</v>
      </c>
      <c r="M125" t="s">
        <v>52</v>
      </c>
      <c r="N125">
        <f t="shared" si="4"/>
        <v>6.5763806196513641E-5</v>
      </c>
      <c r="O125">
        <f t="shared" si="5"/>
        <v>30.430256698568929</v>
      </c>
    </row>
    <row r="126" spans="1:15" ht="14" customHeight="1" x14ac:dyDescent="0.2">
      <c r="A126" t="s">
        <v>439</v>
      </c>
      <c r="B126" t="s">
        <v>52</v>
      </c>
      <c r="C126" t="s">
        <v>52</v>
      </c>
      <c r="D126" s="137" t="s">
        <v>199</v>
      </c>
      <c r="E126" s="137" t="s">
        <v>200</v>
      </c>
      <c r="F126">
        <v>0.76456800000000003</v>
      </c>
      <c r="G126">
        <v>8.9876599999999997E-3</v>
      </c>
      <c r="H126">
        <v>1.6339600000000001E-3</v>
      </c>
      <c r="I126" s="121">
        <v>3.8000000000000003E-8</v>
      </c>
      <c r="J126">
        <v>462690</v>
      </c>
      <c r="K126" t="s">
        <v>81</v>
      </c>
      <c r="L126" t="s">
        <v>52</v>
      </c>
      <c r="M126" t="s">
        <v>52</v>
      </c>
      <c r="N126">
        <f t="shared" si="4"/>
        <v>6.5387076014718069E-5</v>
      </c>
      <c r="O126">
        <f t="shared" si="5"/>
        <v>30.255924547688196</v>
      </c>
    </row>
    <row r="127" spans="1:15" ht="14" customHeight="1" x14ac:dyDescent="0.2">
      <c r="A127" t="s">
        <v>440</v>
      </c>
      <c r="B127" t="s">
        <v>52</v>
      </c>
      <c r="C127" t="s">
        <v>52</v>
      </c>
      <c r="D127" s="137" t="s">
        <v>198</v>
      </c>
      <c r="E127" s="137" t="s">
        <v>200</v>
      </c>
      <c r="F127">
        <v>0.51032100000000002</v>
      </c>
      <c r="G127">
        <v>-7.6087400000000001E-3</v>
      </c>
      <c r="H127">
        <v>1.3858E-3</v>
      </c>
      <c r="I127" s="121">
        <v>4.0000000000000001E-8</v>
      </c>
      <c r="J127">
        <v>462690</v>
      </c>
      <c r="K127" t="s">
        <v>81</v>
      </c>
      <c r="L127" t="s">
        <v>52</v>
      </c>
      <c r="M127" t="s">
        <v>52</v>
      </c>
      <c r="N127">
        <f t="shared" si="4"/>
        <v>6.5148731791297393E-5</v>
      </c>
      <c r="O127">
        <f t="shared" si="5"/>
        <v>30.145630662122077</v>
      </c>
    </row>
    <row r="128" spans="1:15" ht="14" customHeight="1" x14ac:dyDescent="0.2">
      <c r="A128" t="s">
        <v>441</v>
      </c>
      <c r="B128" t="s">
        <v>52</v>
      </c>
      <c r="C128" t="s">
        <v>52</v>
      </c>
      <c r="D128" s="137" t="s">
        <v>198</v>
      </c>
      <c r="E128" s="137" t="s">
        <v>199</v>
      </c>
      <c r="F128">
        <v>0.48457800000000001</v>
      </c>
      <c r="G128">
        <v>7.7434399999999999E-3</v>
      </c>
      <c r="H128">
        <v>1.41026E-3</v>
      </c>
      <c r="I128" s="121">
        <v>4.0000000000000001E-8</v>
      </c>
      <c r="J128">
        <v>462690</v>
      </c>
      <c r="K128" t="s">
        <v>81</v>
      </c>
      <c r="L128" t="s">
        <v>52</v>
      </c>
      <c r="M128" t="s">
        <v>52</v>
      </c>
      <c r="N128">
        <f t="shared" si="4"/>
        <v>6.5155500970218009E-5</v>
      </c>
      <c r="O128">
        <f t="shared" si="5"/>
        <v>30.148763101673694</v>
      </c>
    </row>
    <row r="129" spans="1:15" ht="14" customHeight="1" x14ac:dyDescent="0.2">
      <c r="A129" t="s">
        <v>442</v>
      </c>
      <c r="B129" t="s">
        <v>52</v>
      </c>
      <c r="C129" t="s">
        <v>52</v>
      </c>
      <c r="D129" s="137" t="s">
        <v>199</v>
      </c>
      <c r="E129" s="137" t="s">
        <v>200</v>
      </c>
      <c r="F129">
        <v>0.91236499999999998</v>
      </c>
      <c r="G129">
        <v>-1.3416300000000001E-2</v>
      </c>
      <c r="H129">
        <v>2.4475199999999999E-3</v>
      </c>
      <c r="I129" s="121">
        <v>4.1999999999999999E-8</v>
      </c>
      <c r="J129">
        <v>462690</v>
      </c>
      <c r="K129" t="s">
        <v>81</v>
      </c>
      <c r="L129" t="s">
        <v>52</v>
      </c>
      <c r="M129" t="s">
        <v>52</v>
      </c>
      <c r="N129">
        <f t="shared" si="4"/>
        <v>6.4937371717012129E-5</v>
      </c>
      <c r="O129">
        <f t="shared" si="5"/>
        <v>30.047823746444251</v>
      </c>
    </row>
    <row r="130" spans="1:15" ht="14" customHeight="1" x14ac:dyDescent="0.2">
      <c r="A130" s="128" t="s">
        <v>443</v>
      </c>
      <c r="B130" s="128" t="s">
        <v>52</v>
      </c>
      <c r="C130" s="128" t="s">
        <v>52</v>
      </c>
      <c r="D130" s="124" t="s">
        <v>201</v>
      </c>
      <c r="E130" s="124" t="s">
        <v>200</v>
      </c>
      <c r="F130" s="128">
        <v>0.50326099999999996</v>
      </c>
      <c r="G130" s="128">
        <v>-7.5843400000000002E-3</v>
      </c>
      <c r="H130" s="128">
        <v>1.3869500000000001E-3</v>
      </c>
      <c r="I130" s="129">
        <v>4.4999999999999999E-8</v>
      </c>
      <c r="J130" s="128">
        <v>462690</v>
      </c>
      <c r="K130" s="128" t="s">
        <v>81</v>
      </c>
      <c r="L130" s="128" t="s">
        <v>52</v>
      </c>
      <c r="M130" s="128" t="s">
        <v>52</v>
      </c>
      <c r="N130" s="128">
        <f t="shared" si="4"/>
        <v>6.4624291933615977E-5</v>
      </c>
      <c r="O130" s="128">
        <f t="shared" si="5"/>
        <v>29.902946091482669</v>
      </c>
    </row>
    <row r="131" spans="1:15" ht="14" customHeight="1" thickBot="1" x14ac:dyDescent="0.25">
      <c r="A131" s="123"/>
      <c r="B131" s="123"/>
      <c r="C131" s="123"/>
      <c r="D131" s="152"/>
      <c r="E131" s="152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</row>
    <row r="134" spans="1:15" ht="14" customHeight="1" x14ac:dyDescent="0.2">
      <c r="A134" s="48" t="s">
        <v>162</v>
      </c>
      <c r="B134" s="1"/>
    </row>
    <row r="135" spans="1:15" ht="14" customHeight="1" x14ac:dyDescent="0.2">
      <c r="A135" s="1" t="s">
        <v>197</v>
      </c>
      <c r="B135" s="1" t="s">
        <v>649</v>
      </c>
    </row>
    <row r="136" spans="1:15" ht="14" customHeight="1" x14ac:dyDescent="0.2">
      <c r="A136" s="1" t="s">
        <v>196</v>
      </c>
      <c r="B136" s="1" t="s">
        <v>650</v>
      </c>
    </row>
    <row r="137" spans="1:15" ht="14" customHeight="1" x14ac:dyDescent="0.2">
      <c r="A137" s="1" t="s">
        <v>469</v>
      </c>
      <c r="B137" s="1" t="s">
        <v>651</v>
      </c>
    </row>
    <row r="138" spans="1:15" ht="14" customHeight="1" x14ac:dyDescent="0.2">
      <c r="A138" s="1" t="s">
        <v>484</v>
      </c>
      <c r="B138" s="1" t="s">
        <v>485</v>
      </c>
    </row>
    <row r="139" spans="1:15" ht="14" customHeight="1" x14ac:dyDescent="0.2">
      <c r="A139" s="1" t="s">
        <v>644</v>
      </c>
      <c r="B139" s="1" t="s">
        <v>645</v>
      </c>
    </row>
    <row r="140" spans="1:15" ht="14" customHeight="1" x14ac:dyDescent="0.2">
      <c r="A140" s="1" t="s">
        <v>648</v>
      </c>
      <c r="B140" s="1" t="s">
        <v>652</v>
      </c>
    </row>
    <row r="141" spans="1:15" ht="14" customHeight="1" x14ac:dyDescent="0.2">
      <c r="A141" s="1" t="s">
        <v>591</v>
      </c>
      <c r="B141" s="1" t="s">
        <v>482</v>
      </c>
    </row>
    <row r="142" spans="1:15" ht="14" customHeight="1" x14ac:dyDescent="0.2">
      <c r="A142" s="1" t="s">
        <v>592</v>
      </c>
      <c r="B142" s="1" t="s">
        <v>483</v>
      </c>
    </row>
    <row r="143" spans="1:15" ht="14" customHeight="1" x14ac:dyDescent="0.2">
      <c r="A143" s="1" t="s">
        <v>486</v>
      </c>
      <c r="B143" s="1" t="s">
        <v>487</v>
      </c>
    </row>
    <row r="144" spans="1:15" ht="14" customHeight="1" x14ac:dyDescent="0.2">
      <c r="A144" s="1" t="s">
        <v>488</v>
      </c>
      <c r="B144" s="1" t="s">
        <v>489</v>
      </c>
    </row>
    <row r="145" spans="1:2" ht="14" customHeight="1" x14ac:dyDescent="0.2">
      <c r="A145" s="1" t="s">
        <v>490</v>
      </c>
      <c r="B145" s="1" t="s">
        <v>491</v>
      </c>
    </row>
    <row r="146" spans="1:2" ht="14" customHeight="1" x14ac:dyDescent="0.2">
      <c r="A146" s="1"/>
      <c r="B146" s="1"/>
    </row>
    <row r="147" spans="1:2" ht="14" customHeight="1" x14ac:dyDescent="0.2">
      <c r="A147" s="1"/>
    </row>
  </sheetData>
  <mergeCells count="16">
    <mergeCell ref="A6:O6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EFEB5-86D1-5C48-AAA2-E6BAB2CB9DDA}">
  <dimension ref="A1:O99"/>
  <sheetViews>
    <sheetView topLeftCell="A53" workbookViewId="0">
      <selection activeCell="A88" sqref="A88:B99"/>
    </sheetView>
  </sheetViews>
  <sheetFormatPr baseColWidth="10" defaultRowHeight="14" customHeight="1" x14ac:dyDescent="0.2"/>
  <cols>
    <col min="4" max="5" width="10.83203125" style="137"/>
    <col min="6" max="6" width="10.83203125" style="122"/>
    <col min="14" max="14" width="12.1640625" bestFit="1" customWidth="1"/>
    <col min="19" max="19" width="10.83203125" customWidth="1"/>
  </cols>
  <sheetData>
    <row r="1" spans="1:15" ht="14" customHeight="1" x14ac:dyDescent="0.2">
      <c r="A1" s="125" t="s">
        <v>605</v>
      </c>
      <c r="L1" s="122"/>
      <c r="M1" s="122"/>
    </row>
    <row r="2" spans="1:15" ht="14" customHeight="1" thickBot="1" x14ac:dyDescent="0.25">
      <c r="L2" s="122"/>
      <c r="M2" s="122"/>
    </row>
    <row r="3" spans="1:15" ht="14" customHeight="1" x14ac:dyDescent="0.2">
      <c r="A3" s="197" t="s">
        <v>197</v>
      </c>
      <c r="B3" s="197" t="s">
        <v>196</v>
      </c>
      <c r="C3" s="197" t="s">
        <v>469</v>
      </c>
      <c r="D3" s="197" t="s">
        <v>470</v>
      </c>
      <c r="E3" s="197" t="s">
        <v>471</v>
      </c>
      <c r="F3" s="199" t="s">
        <v>472</v>
      </c>
      <c r="G3" s="197" t="s">
        <v>473</v>
      </c>
      <c r="H3" s="197" t="s">
        <v>474</v>
      </c>
      <c r="I3" s="197" t="s">
        <v>475</v>
      </c>
      <c r="J3" s="197" t="s">
        <v>476</v>
      </c>
      <c r="K3" s="197" t="s">
        <v>35</v>
      </c>
      <c r="L3" s="199" t="s">
        <v>477</v>
      </c>
      <c r="M3" s="199" t="s">
        <v>478</v>
      </c>
      <c r="N3" s="197" t="s">
        <v>467</v>
      </c>
      <c r="O3" s="197" t="s">
        <v>468</v>
      </c>
    </row>
    <row r="4" spans="1:15" ht="14" customHeight="1" thickBot="1" x14ac:dyDescent="0.25">
      <c r="A4" s="198"/>
      <c r="B4" s="198"/>
      <c r="C4" s="198"/>
      <c r="D4" s="198"/>
      <c r="E4" s="198"/>
      <c r="F4" s="200"/>
      <c r="G4" s="198"/>
      <c r="H4" s="198"/>
      <c r="I4" s="198"/>
      <c r="J4" s="198"/>
      <c r="K4" s="198"/>
      <c r="L4" s="200"/>
      <c r="M4" s="200"/>
      <c r="N4" s="198"/>
      <c r="O4" s="198"/>
    </row>
    <row r="6" spans="1:15" ht="14" customHeight="1" x14ac:dyDescent="0.2">
      <c r="A6" s="196" t="s">
        <v>575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</row>
    <row r="7" spans="1:15" ht="14" customHeight="1" x14ac:dyDescent="0.2">
      <c r="A7" t="s">
        <v>498</v>
      </c>
      <c r="B7" t="s">
        <v>52</v>
      </c>
      <c r="C7" t="s">
        <v>52</v>
      </c>
      <c r="D7" s="137" t="s">
        <v>200</v>
      </c>
      <c r="E7" s="137" t="s">
        <v>201</v>
      </c>
      <c r="F7" s="122" t="s">
        <v>52</v>
      </c>
      <c r="G7">
        <v>-0.31290000000000001</v>
      </c>
      <c r="H7">
        <v>6.6199999999999995E-2</v>
      </c>
      <c r="I7" s="121">
        <v>2.3120000000000001E-6</v>
      </c>
      <c r="J7">
        <v>350072</v>
      </c>
      <c r="K7" t="s">
        <v>494</v>
      </c>
      <c r="L7">
        <v>11720</v>
      </c>
      <c r="M7">
        <v>338352</v>
      </c>
      <c r="N7">
        <f>(G7^2)/((J7*(H7^2))+G7^2)</f>
        <v>6.3813131475064472E-5</v>
      </c>
      <c r="O7">
        <f>N7*J7/(1-N7)</f>
        <v>22.34061618641671</v>
      </c>
    </row>
    <row r="8" spans="1:15" ht="14" customHeight="1" x14ac:dyDescent="0.2">
      <c r="A8" t="s">
        <v>499</v>
      </c>
      <c r="B8" t="s">
        <v>52</v>
      </c>
      <c r="C8" t="s">
        <v>52</v>
      </c>
      <c r="D8" s="137" t="s">
        <v>200</v>
      </c>
      <c r="E8" s="137" t="s">
        <v>201</v>
      </c>
      <c r="F8" s="122" t="s">
        <v>52</v>
      </c>
      <c r="G8">
        <v>0.2742</v>
      </c>
      <c r="H8">
        <v>5.9299999999999999E-2</v>
      </c>
      <c r="I8" s="121">
        <v>3.726E-6</v>
      </c>
      <c r="J8">
        <v>356095</v>
      </c>
      <c r="K8" t="s">
        <v>494</v>
      </c>
      <c r="L8">
        <v>13745</v>
      </c>
      <c r="M8">
        <v>342340</v>
      </c>
      <c r="N8">
        <f t="shared" ref="N8:N38" si="0">G8^2/((J8*H8^2)+G8^2)</f>
        <v>6.0039015619996648E-5</v>
      </c>
      <c r="O8">
        <f t="shared" ref="O8:O38" si="1">N8*J8/(1-N8)</f>
        <v>21.380876954008119</v>
      </c>
    </row>
    <row r="9" spans="1:15" ht="14" customHeight="1" x14ac:dyDescent="0.2">
      <c r="A9" t="s">
        <v>500</v>
      </c>
      <c r="B9" t="s">
        <v>52</v>
      </c>
      <c r="C9" t="s">
        <v>52</v>
      </c>
      <c r="D9" s="137" t="s">
        <v>200</v>
      </c>
      <c r="E9" s="137" t="s">
        <v>201</v>
      </c>
      <c r="F9" s="122" t="s">
        <v>52</v>
      </c>
      <c r="G9">
        <v>-9.98E-2</v>
      </c>
      <c r="H9">
        <v>1.84E-2</v>
      </c>
      <c r="I9" s="121">
        <v>6.1399999999999994E-8</v>
      </c>
      <c r="J9">
        <v>351174</v>
      </c>
      <c r="K9" t="s">
        <v>494</v>
      </c>
      <c r="L9">
        <v>12261</v>
      </c>
      <c r="M9">
        <v>338913</v>
      </c>
      <c r="N9">
        <f t="shared" si="0"/>
        <v>8.3765792488561613E-5</v>
      </c>
      <c r="O9">
        <f t="shared" si="1"/>
        <v>29.41883270321361</v>
      </c>
    </row>
    <row r="10" spans="1:15" ht="14" customHeight="1" x14ac:dyDescent="0.2">
      <c r="A10" t="s">
        <v>501</v>
      </c>
      <c r="B10" t="s">
        <v>52</v>
      </c>
      <c r="C10" t="s">
        <v>52</v>
      </c>
      <c r="D10" s="137" t="s">
        <v>199</v>
      </c>
      <c r="E10" s="137" t="s">
        <v>198</v>
      </c>
      <c r="F10" s="122" t="s">
        <v>52</v>
      </c>
      <c r="G10">
        <v>-8.4500000000000006E-2</v>
      </c>
      <c r="H10">
        <v>1.7500000000000002E-2</v>
      </c>
      <c r="I10" s="121">
        <v>1.3149999999999999E-6</v>
      </c>
      <c r="J10">
        <v>356733</v>
      </c>
      <c r="K10" t="s">
        <v>494</v>
      </c>
      <c r="L10">
        <v>13880</v>
      </c>
      <c r="M10">
        <v>342809</v>
      </c>
      <c r="N10">
        <f t="shared" si="0"/>
        <v>6.5353018443829508E-5</v>
      </c>
      <c r="O10">
        <f t="shared" si="1"/>
        <v>23.315102040816324</v>
      </c>
    </row>
    <row r="11" spans="1:15" ht="14" customHeight="1" x14ac:dyDescent="0.2">
      <c r="A11" t="s">
        <v>502</v>
      </c>
      <c r="B11" t="s">
        <v>52</v>
      </c>
      <c r="C11" t="s">
        <v>52</v>
      </c>
      <c r="D11" s="137" t="s">
        <v>199</v>
      </c>
      <c r="E11" s="137" t="s">
        <v>198</v>
      </c>
      <c r="F11" s="122" t="s">
        <v>52</v>
      </c>
      <c r="G11">
        <v>-0.43209999999999998</v>
      </c>
      <c r="H11">
        <v>9.1399999999999995E-2</v>
      </c>
      <c r="I11" s="121">
        <v>2.2929999999999999E-6</v>
      </c>
      <c r="J11">
        <v>289811</v>
      </c>
      <c r="K11" t="s">
        <v>494</v>
      </c>
      <c r="L11">
        <v>7525</v>
      </c>
      <c r="M11">
        <v>282286</v>
      </c>
      <c r="N11">
        <f t="shared" si="0"/>
        <v>7.7113032927683168E-5</v>
      </c>
      <c r="O11">
        <f t="shared" si="1"/>
        <v>22.349928656589213</v>
      </c>
    </row>
    <row r="12" spans="1:15" ht="14" customHeight="1" x14ac:dyDescent="0.2">
      <c r="A12" t="s">
        <v>503</v>
      </c>
      <c r="B12" t="s">
        <v>52</v>
      </c>
      <c r="C12" t="s">
        <v>52</v>
      </c>
      <c r="D12" s="137" t="s">
        <v>199</v>
      </c>
      <c r="E12" s="137" t="s">
        <v>198</v>
      </c>
      <c r="F12" s="122" t="s">
        <v>52</v>
      </c>
      <c r="G12">
        <v>-0.245</v>
      </c>
      <c r="H12">
        <v>5.1799999999999999E-2</v>
      </c>
      <c r="I12" s="121">
        <v>2.2120000000000002E-6</v>
      </c>
      <c r="J12">
        <v>342513</v>
      </c>
      <c r="K12" t="s">
        <v>494</v>
      </c>
      <c r="L12">
        <v>8791</v>
      </c>
      <c r="M12">
        <v>333722</v>
      </c>
      <c r="N12">
        <f t="shared" si="0"/>
        <v>6.5308126556004763E-5</v>
      </c>
      <c r="O12">
        <f t="shared" si="1"/>
        <v>22.370343316289262</v>
      </c>
    </row>
    <row r="13" spans="1:15" ht="14" customHeight="1" x14ac:dyDescent="0.2">
      <c r="A13" t="s">
        <v>504</v>
      </c>
      <c r="B13" t="s">
        <v>52</v>
      </c>
      <c r="C13" t="s">
        <v>52</v>
      </c>
      <c r="D13" s="137" t="s">
        <v>199</v>
      </c>
      <c r="E13" s="137" t="s">
        <v>200</v>
      </c>
      <c r="F13" s="122" t="s">
        <v>52</v>
      </c>
      <c r="G13">
        <v>-9.0399999999999994E-2</v>
      </c>
      <c r="H13">
        <v>1.95E-2</v>
      </c>
      <c r="I13" s="121">
        <v>3.5540000000000002E-6</v>
      </c>
      <c r="J13">
        <v>357002</v>
      </c>
      <c r="K13" t="s">
        <v>494</v>
      </c>
      <c r="L13">
        <v>13965</v>
      </c>
      <c r="M13">
        <v>343009</v>
      </c>
      <c r="N13">
        <f t="shared" si="0"/>
        <v>6.0196445178312323E-5</v>
      </c>
      <c r="O13">
        <f t="shared" si="1"/>
        <v>21.491545036160421</v>
      </c>
    </row>
    <row r="14" spans="1:15" ht="14" customHeight="1" x14ac:dyDescent="0.2">
      <c r="A14" t="s">
        <v>505</v>
      </c>
      <c r="B14" t="s">
        <v>52</v>
      </c>
      <c r="C14" t="s">
        <v>52</v>
      </c>
      <c r="D14" s="137" t="s">
        <v>199</v>
      </c>
      <c r="E14" s="137" t="s">
        <v>198</v>
      </c>
      <c r="F14" s="122" t="s">
        <v>52</v>
      </c>
      <c r="G14">
        <v>0.10249999999999999</v>
      </c>
      <c r="H14">
        <v>1.9199999999999998E-2</v>
      </c>
      <c r="I14" s="121">
        <v>8.9960000000000006E-8</v>
      </c>
      <c r="J14">
        <v>350403</v>
      </c>
      <c r="K14" t="s">
        <v>494</v>
      </c>
      <c r="L14">
        <v>11552</v>
      </c>
      <c r="M14">
        <v>338851</v>
      </c>
      <c r="N14">
        <f t="shared" si="0"/>
        <v>8.1328382649761613E-5</v>
      </c>
      <c r="O14">
        <f t="shared" si="1"/>
        <v>28.500027126736111</v>
      </c>
    </row>
    <row r="15" spans="1:15" ht="14" customHeight="1" x14ac:dyDescent="0.2">
      <c r="A15" t="s">
        <v>506</v>
      </c>
      <c r="B15" t="s">
        <v>52</v>
      </c>
      <c r="C15" t="s">
        <v>52</v>
      </c>
      <c r="D15" s="137" t="s">
        <v>199</v>
      </c>
      <c r="E15" s="137" t="s">
        <v>198</v>
      </c>
      <c r="F15" s="122" t="s">
        <v>52</v>
      </c>
      <c r="G15">
        <v>-9.35E-2</v>
      </c>
      <c r="H15">
        <v>1.7500000000000002E-2</v>
      </c>
      <c r="I15" s="121">
        <v>8.9109999999999995E-8</v>
      </c>
      <c r="J15">
        <v>355885</v>
      </c>
      <c r="K15" t="s">
        <v>494</v>
      </c>
      <c r="L15">
        <v>13386</v>
      </c>
      <c r="M15">
        <v>342452</v>
      </c>
      <c r="N15">
        <f t="shared" si="0"/>
        <v>8.0205214889906266E-5</v>
      </c>
      <c r="O15">
        <f t="shared" si="1"/>
        <v>28.546122448979585</v>
      </c>
    </row>
    <row r="16" spans="1:15" ht="14" customHeight="1" x14ac:dyDescent="0.2">
      <c r="A16" t="s">
        <v>507</v>
      </c>
      <c r="B16" t="s">
        <v>52</v>
      </c>
      <c r="C16" t="s">
        <v>52</v>
      </c>
      <c r="D16" s="137" t="s">
        <v>199</v>
      </c>
      <c r="E16" s="137" t="s">
        <v>198</v>
      </c>
      <c r="F16" s="122" t="s">
        <v>52</v>
      </c>
      <c r="G16">
        <v>-0.24890000000000001</v>
      </c>
      <c r="H16">
        <v>5.0999999999999997E-2</v>
      </c>
      <c r="I16" s="121">
        <v>1.0699999999999999E-6</v>
      </c>
      <c r="J16">
        <v>353199</v>
      </c>
      <c r="K16" t="s">
        <v>494</v>
      </c>
      <c r="L16">
        <v>12793</v>
      </c>
      <c r="M16">
        <v>340388</v>
      </c>
      <c r="N16">
        <f t="shared" si="0"/>
        <v>6.743116915345982E-5</v>
      </c>
      <c r="O16">
        <f t="shared" si="1"/>
        <v>23.818227604767404</v>
      </c>
    </row>
    <row r="17" spans="1:15" ht="14" customHeight="1" x14ac:dyDescent="0.2">
      <c r="A17" t="s">
        <v>508</v>
      </c>
      <c r="B17" t="s">
        <v>52</v>
      </c>
      <c r="C17" t="s">
        <v>52</v>
      </c>
      <c r="D17" s="137" t="s">
        <v>200</v>
      </c>
      <c r="E17" s="137" t="s">
        <v>201</v>
      </c>
      <c r="F17" s="122" t="s">
        <v>52</v>
      </c>
      <c r="G17">
        <v>8.9800000000000005E-2</v>
      </c>
      <c r="H17">
        <v>1.9E-2</v>
      </c>
      <c r="I17" s="121">
        <v>2.1780000000000002E-6</v>
      </c>
      <c r="J17">
        <v>357008</v>
      </c>
      <c r="K17" t="s">
        <v>494</v>
      </c>
      <c r="L17">
        <v>13969</v>
      </c>
      <c r="M17">
        <v>343028</v>
      </c>
      <c r="N17">
        <f t="shared" si="0"/>
        <v>6.2566282358938799E-5</v>
      </c>
      <c r="O17">
        <f t="shared" si="1"/>
        <v>22.33806094182826</v>
      </c>
    </row>
    <row r="18" spans="1:15" ht="14" customHeight="1" x14ac:dyDescent="0.2">
      <c r="A18" t="s">
        <v>509</v>
      </c>
      <c r="B18" t="s">
        <v>52</v>
      </c>
      <c r="C18" t="s">
        <v>52</v>
      </c>
      <c r="D18" s="137" t="s">
        <v>200</v>
      </c>
      <c r="E18" s="137" t="s">
        <v>201</v>
      </c>
      <c r="F18" s="122" t="s">
        <v>52</v>
      </c>
      <c r="G18">
        <v>7.9299999999999995E-2</v>
      </c>
      <c r="H18">
        <v>1.67E-2</v>
      </c>
      <c r="I18" s="121">
        <v>2.1830000000000001E-6</v>
      </c>
      <c r="J18">
        <v>357035</v>
      </c>
      <c r="K18" t="s">
        <v>494</v>
      </c>
      <c r="L18">
        <v>13975</v>
      </c>
      <c r="M18">
        <v>343053</v>
      </c>
      <c r="N18">
        <f t="shared" si="0"/>
        <v>6.3150270293166908E-5</v>
      </c>
      <c r="O18">
        <f t="shared" si="1"/>
        <v>22.548280684140696</v>
      </c>
    </row>
    <row r="19" spans="1:15" ht="14" customHeight="1" x14ac:dyDescent="0.2">
      <c r="A19" t="s">
        <v>510</v>
      </c>
      <c r="B19" t="s">
        <v>52</v>
      </c>
      <c r="C19" t="s">
        <v>52</v>
      </c>
      <c r="D19" s="137" t="s">
        <v>200</v>
      </c>
      <c r="E19" s="137" t="s">
        <v>201</v>
      </c>
      <c r="F19" s="122" t="s">
        <v>52</v>
      </c>
      <c r="G19">
        <v>-0.18279999999999999</v>
      </c>
      <c r="H19">
        <v>3.4200000000000001E-2</v>
      </c>
      <c r="I19" s="121">
        <v>9.3310000000000006E-8</v>
      </c>
      <c r="J19">
        <v>355548</v>
      </c>
      <c r="K19" t="s">
        <v>494</v>
      </c>
      <c r="L19">
        <v>13241</v>
      </c>
      <c r="M19">
        <v>342250</v>
      </c>
      <c r="N19">
        <f t="shared" si="0"/>
        <v>8.0346513346416502E-5</v>
      </c>
      <c r="O19">
        <f t="shared" si="1"/>
        <v>28.569337573954382</v>
      </c>
    </row>
    <row r="20" spans="1:15" ht="14" customHeight="1" x14ac:dyDescent="0.2">
      <c r="A20" t="s">
        <v>511</v>
      </c>
      <c r="B20" t="s">
        <v>52</v>
      </c>
      <c r="C20" t="s">
        <v>52</v>
      </c>
      <c r="D20" s="137" t="s">
        <v>199</v>
      </c>
      <c r="E20" s="137" t="s">
        <v>200</v>
      </c>
      <c r="F20" s="122" t="s">
        <v>52</v>
      </c>
      <c r="G20">
        <v>-0.16980000000000001</v>
      </c>
      <c r="H20">
        <v>3.6799999999999999E-2</v>
      </c>
      <c r="I20" s="121">
        <v>3.8619999999999996E-6</v>
      </c>
      <c r="J20">
        <v>354973</v>
      </c>
      <c r="K20" t="s">
        <v>494</v>
      </c>
      <c r="L20">
        <v>13497</v>
      </c>
      <c r="M20">
        <v>341465</v>
      </c>
      <c r="N20">
        <f t="shared" si="0"/>
        <v>5.9973358042497855E-5</v>
      </c>
      <c r="O20">
        <f t="shared" si="1"/>
        <v>21.290199669187146</v>
      </c>
    </row>
    <row r="21" spans="1:15" ht="14" customHeight="1" x14ac:dyDescent="0.2">
      <c r="A21" t="s">
        <v>512</v>
      </c>
      <c r="B21" t="s">
        <v>52</v>
      </c>
      <c r="C21" t="s">
        <v>52</v>
      </c>
      <c r="D21" s="137" t="s">
        <v>200</v>
      </c>
      <c r="E21" s="137" t="s">
        <v>201</v>
      </c>
      <c r="F21" s="122" t="s">
        <v>52</v>
      </c>
      <c r="G21">
        <v>0.104</v>
      </c>
      <c r="H21">
        <v>1.9800000000000002E-2</v>
      </c>
      <c r="I21" s="121">
        <v>1.5970000000000001E-7</v>
      </c>
      <c r="J21">
        <v>353969</v>
      </c>
      <c r="K21" t="s">
        <v>494</v>
      </c>
      <c r="L21">
        <v>12935</v>
      </c>
      <c r="M21">
        <v>341002</v>
      </c>
      <c r="N21">
        <f t="shared" si="0"/>
        <v>7.7935840016632538E-5</v>
      </c>
      <c r="O21">
        <f t="shared" si="1"/>
        <v>27.589021528415458</v>
      </c>
    </row>
    <row r="22" spans="1:15" ht="14" customHeight="1" x14ac:dyDescent="0.2">
      <c r="A22" t="s">
        <v>513</v>
      </c>
      <c r="B22" t="s">
        <v>52</v>
      </c>
      <c r="C22" t="s">
        <v>52</v>
      </c>
      <c r="D22" s="137" t="s">
        <v>200</v>
      </c>
      <c r="E22" s="137" t="s">
        <v>198</v>
      </c>
      <c r="F22" s="122" t="s">
        <v>52</v>
      </c>
      <c r="G22">
        <v>-0.1104</v>
      </c>
      <c r="H22">
        <v>2.2599999999999999E-2</v>
      </c>
      <c r="I22" s="121">
        <v>1.066E-6</v>
      </c>
      <c r="J22">
        <v>354910</v>
      </c>
      <c r="K22" t="s">
        <v>494</v>
      </c>
      <c r="L22">
        <v>13483</v>
      </c>
      <c r="M22">
        <v>341421</v>
      </c>
      <c r="N22">
        <f t="shared" si="0"/>
        <v>6.7231659761384801E-5</v>
      </c>
      <c r="O22">
        <f t="shared" si="1"/>
        <v>23.862792701072916</v>
      </c>
    </row>
    <row r="23" spans="1:15" ht="14" customHeight="1" x14ac:dyDescent="0.2">
      <c r="A23" t="s">
        <v>514</v>
      </c>
      <c r="B23" t="s">
        <v>52</v>
      </c>
      <c r="C23" t="s">
        <v>52</v>
      </c>
      <c r="D23" s="137" t="s">
        <v>199</v>
      </c>
      <c r="E23" s="137" t="s">
        <v>198</v>
      </c>
      <c r="F23" s="122" t="s">
        <v>52</v>
      </c>
      <c r="G23">
        <v>0.10100000000000001</v>
      </c>
      <c r="H23">
        <v>1.6799999999999999E-2</v>
      </c>
      <c r="I23" s="121">
        <v>1.835E-9</v>
      </c>
      <c r="J23">
        <v>357019</v>
      </c>
      <c r="K23" t="s">
        <v>494</v>
      </c>
      <c r="L23">
        <v>13976</v>
      </c>
      <c r="M23">
        <v>343041</v>
      </c>
      <c r="N23">
        <f t="shared" si="0"/>
        <v>1.0122525770852132E-4</v>
      </c>
      <c r="O23">
        <f t="shared" si="1"/>
        <v>36.142998866213162</v>
      </c>
    </row>
    <row r="24" spans="1:15" ht="14" customHeight="1" x14ac:dyDescent="0.2">
      <c r="A24" t="s">
        <v>515</v>
      </c>
      <c r="B24" t="s">
        <v>52</v>
      </c>
      <c r="C24" t="s">
        <v>52</v>
      </c>
      <c r="D24" s="137" t="s">
        <v>199</v>
      </c>
      <c r="E24" s="137" t="s">
        <v>201</v>
      </c>
      <c r="F24" s="122" t="s">
        <v>52</v>
      </c>
      <c r="G24">
        <v>0.1096</v>
      </c>
      <c r="H24">
        <v>2.3900000000000001E-2</v>
      </c>
      <c r="I24" s="121">
        <v>4.3669999999999999E-6</v>
      </c>
      <c r="J24">
        <v>352443</v>
      </c>
      <c r="K24" t="s">
        <v>494</v>
      </c>
      <c r="L24">
        <v>12112</v>
      </c>
      <c r="M24">
        <v>340331</v>
      </c>
      <c r="N24">
        <f t="shared" si="0"/>
        <v>5.9663744288094049E-5</v>
      </c>
      <c r="O24">
        <f t="shared" si="1"/>
        <v>21.029323716321493</v>
      </c>
    </row>
    <row r="25" spans="1:15" ht="14" customHeight="1" x14ac:dyDescent="0.2">
      <c r="A25" t="s">
        <v>516</v>
      </c>
      <c r="B25" t="s">
        <v>52</v>
      </c>
      <c r="C25" t="s">
        <v>52</v>
      </c>
      <c r="D25" s="137" t="s">
        <v>199</v>
      </c>
      <c r="E25" s="137" t="s">
        <v>200</v>
      </c>
      <c r="F25" s="122" t="s">
        <v>52</v>
      </c>
      <c r="G25">
        <v>-9.2899999999999996E-2</v>
      </c>
      <c r="H25">
        <v>1.9699999999999999E-2</v>
      </c>
      <c r="I25" s="121">
        <v>2.4499999999999998E-6</v>
      </c>
      <c r="J25">
        <v>70573</v>
      </c>
      <c r="K25" t="s">
        <v>494</v>
      </c>
      <c r="L25">
        <v>7941</v>
      </c>
      <c r="M25">
        <v>62630</v>
      </c>
      <c r="N25">
        <f t="shared" si="0"/>
        <v>3.1500943947920243E-4</v>
      </c>
      <c r="O25">
        <f t="shared" si="1"/>
        <v>22.238166404699939</v>
      </c>
    </row>
    <row r="26" spans="1:15" ht="14" customHeight="1" x14ac:dyDescent="0.2">
      <c r="A26" t="s">
        <v>207</v>
      </c>
      <c r="B26" t="s">
        <v>52</v>
      </c>
      <c r="C26" t="s">
        <v>52</v>
      </c>
      <c r="D26" s="137" t="s">
        <v>200</v>
      </c>
      <c r="E26" s="137" t="s">
        <v>201</v>
      </c>
      <c r="F26" s="122" t="s">
        <v>52</v>
      </c>
      <c r="G26">
        <v>-0.14499999999999999</v>
      </c>
      <c r="H26">
        <v>2.4400000000000002E-2</v>
      </c>
      <c r="I26" s="121">
        <v>2.6759999999999999E-9</v>
      </c>
      <c r="J26">
        <v>355028</v>
      </c>
      <c r="K26" t="s">
        <v>494</v>
      </c>
      <c r="L26">
        <v>13507</v>
      </c>
      <c r="M26">
        <v>341514</v>
      </c>
      <c r="N26">
        <f t="shared" si="0"/>
        <v>9.9460479488650417E-5</v>
      </c>
      <c r="O26">
        <f t="shared" si="1"/>
        <v>35.314767535608702</v>
      </c>
    </row>
    <row r="27" spans="1:15" ht="14" customHeight="1" x14ac:dyDescent="0.2">
      <c r="A27" t="s">
        <v>517</v>
      </c>
      <c r="B27" t="s">
        <v>52</v>
      </c>
      <c r="C27" t="s">
        <v>52</v>
      </c>
      <c r="D27" s="137" t="s">
        <v>200</v>
      </c>
      <c r="E27" s="137" t="s">
        <v>198</v>
      </c>
      <c r="F27" s="122" t="s">
        <v>52</v>
      </c>
      <c r="G27">
        <v>-8.9399999999999993E-2</v>
      </c>
      <c r="H27">
        <v>1.9199999999999998E-2</v>
      </c>
      <c r="I27" s="121">
        <v>3.1999999999999999E-6</v>
      </c>
      <c r="J27">
        <v>356019</v>
      </c>
      <c r="K27" t="s">
        <v>494</v>
      </c>
      <c r="L27">
        <v>13428</v>
      </c>
      <c r="M27">
        <v>342585</v>
      </c>
      <c r="N27">
        <f t="shared" si="0"/>
        <v>6.089378332291333E-5</v>
      </c>
      <c r="O27">
        <f t="shared" si="1"/>
        <v>21.680664062500004</v>
      </c>
    </row>
    <row r="28" spans="1:15" ht="14" customHeight="1" x14ac:dyDescent="0.2">
      <c r="A28" t="s">
        <v>518</v>
      </c>
      <c r="B28" t="s">
        <v>52</v>
      </c>
      <c r="C28" t="s">
        <v>52</v>
      </c>
      <c r="D28" s="137" t="s">
        <v>200</v>
      </c>
      <c r="E28" s="137" t="s">
        <v>201</v>
      </c>
      <c r="F28" s="122" t="s">
        <v>52</v>
      </c>
      <c r="G28">
        <v>9.6100000000000005E-2</v>
      </c>
      <c r="H28">
        <v>1.8700000000000001E-2</v>
      </c>
      <c r="I28" s="121">
        <v>2.8659999999999999E-7</v>
      </c>
      <c r="J28">
        <v>356928</v>
      </c>
      <c r="K28" t="s">
        <v>494</v>
      </c>
      <c r="L28">
        <v>13958</v>
      </c>
      <c r="M28">
        <v>342962</v>
      </c>
      <c r="N28">
        <f t="shared" si="0"/>
        <v>7.3986215105565961E-5</v>
      </c>
      <c r="O28">
        <f t="shared" si="1"/>
        <v>26.409705739369155</v>
      </c>
    </row>
    <row r="29" spans="1:15" ht="14" customHeight="1" x14ac:dyDescent="0.2">
      <c r="A29" t="s">
        <v>519</v>
      </c>
      <c r="B29" t="s">
        <v>52</v>
      </c>
      <c r="C29" t="s">
        <v>52</v>
      </c>
      <c r="D29" s="137" t="s">
        <v>199</v>
      </c>
      <c r="E29" s="137" t="s">
        <v>198</v>
      </c>
      <c r="F29" s="122" t="s">
        <v>52</v>
      </c>
      <c r="G29">
        <v>8.4400000000000003E-2</v>
      </c>
      <c r="H29">
        <v>1.7899999999999999E-2</v>
      </c>
      <c r="I29" s="121">
        <v>2.5150000000000001E-6</v>
      </c>
      <c r="J29">
        <v>352060</v>
      </c>
      <c r="K29" t="s">
        <v>494</v>
      </c>
      <c r="L29">
        <v>12036</v>
      </c>
      <c r="M29">
        <v>340024</v>
      </c>
      <c r="N29">
        <f t="shared" si="0"/>
        <v>6.314438278590618E-5</v>
      </c>
      <c r="O29">
        <f t="shared" si="1"/>
        <v>22.232015230485946</v>
      </c>
    </row>
    <row r="30" spans="1:15" ht="14" customHeight="1" x14ac:dyDescent="0.2">
      <c r="A30" t="s">
        <v>520</v>
      </c>
      <c r="B30" t="s">
        <v>52</v>
      </c>
      <c r="C30" t="s">
        <v>52</v>
      </c>
      <c r="D30" s="137" t="s">
        <v>199</v>
      </c>
      <c r="E30" s="137" t="s">
        <v>198</v>
      </c>
      <c r="F30" s="122" t="s">
        <v>52</v>
      </c>
      <c r="G30">
        <v>8.5699999999999998E-2</v>
      </c>
      <c r="H30">
        <v>1.6799999999999999E-2</v>
      </c>
      <c r="I30" s="121">
        <v>3.1790000000000001E-7</v>
      </c>
      <c r="J30">
        <v>356900</v>
      </c>
      <c r="K30" t="s">
        <v>494</v>
      </c>
      <c r="L30">
        <v>13948</v>
      </c>
      <c r="M30">
        <v>342952</v>
      </c>
      <c r="N30">
        <f t="shared" si="0"/>
        <v>7.2906268133786885E-5</v>
      </c>
      <c r="O30">
        <f t="shared" si="1"/>
        <v>26.022144274376423</v>
      </c>
    </row>
    <row r="31" spans="1:15" ht="14" customHeight="1" x14ac:dyDescent="0.2">
      <c r="A31" t="s">
        <v>521</v>
      </c>
      <c r="B31" t="s">
        <v>52</v>
      </c>
      <c r="C31" t="s">
        <v>52</v>
      </c>
      <c r="D31" s="137" t="s">
        <v>199</v>
      </c>
      <c r="E31" s="137" t="s">
        <v>201</v>
      </c>
      <c r="F31" s="122" t="s">
        <v>52</v>
      </c>
      <c r="G31">
        <v>0.1137</v>
      </c>
      <c r="H31">
        <v>2.2499999999999999E-2</v>
      </c>
      <c r="I31" s="121">
        <v>4.5219999999999999E-7</v>
      </c>
      <c r="J31">
        <v>354449</v>
      </c>
      <c r="K31" t="s">
        <v>494</v>
      </c>
      <c r="L31">
        <v>12574</v>
      </c>
      <c r="M31">
        <v>341875</v>
      </c>
      <c r="N31">
        <f t="shared" si="0"/>
        <v>7.2039526599368338E-5</v>
      </c>
      <c r="O31">
        <f t="shared" si="1"/>
        <v>25.536177777777777</v>
      </c>
    </row>
    <row r="32" spans="1:15" ht="14" customHeight="1" x14ac:dyDescent="0.2">
      <c r="A32" t="s">
        <v>522</v>
      </c>
      <c r="B32" t="s">
        <v>52</v>
      </c>
      <c r="C32" t="s">
        <v>52</v>
      </c>
      <c r="D32" s="137" t="s">
        <v>200</v>
      </c>
      <c r="E32" s="137" t="s">
        <v>198</v>
      </c>
      <c r="F32" s="122" t="s">
        <v>52</v>
      </c>
      <c r="G32">
        <v>9.5799999999999996E-2</v>
      </c>
      <c r="H32">
        <v>1.9900000000000001E-2</v>
      </c>
      <c r="I32" s="121">
        <v>1.491E-6</v>
      </c>
      <c r="J32">
        <v>353886</v>
      </c>
      <c r="K32" t="s">
        <v>494</v>
      </c>
      <c r="L32">
        <v>12935</v>
      </c>
      <c r="M32">
        <v>340951</v>
      </c>
      <c r="N32">
        <f t="shared" si="0"/>
        <v>6.5483674826409809E-5</v>
      </c>
      <c r="O32">
        <f t="shared" si="1"/>
        <v>23.175273351683039</v>
      </c>
    </row>
    <row r="33" spans="1:15" ht="14" customHeight="1" x14ac:dyDescent="0.2">
      <c r="A33" t="s">
        <v>523</v>
      </c>
      <c r="B33" t="s">
        <v>52</v>
      </c>
      <c r="C33" t="s">
        <v>52</v>
      </c>
      <c r="D33" s="137" t="s">
        <v>200</v>
      </c>
      <c r="E33" s="137" t="s">
        <v>198</v>
      </c>
      <c r="F33" s="122" t="s">
        <v>52</v>
      </c>
      <c r="G33">
        <v>0.12839999999999999</v>
      </c>
      <c r="H33">
        <v>2.52E-2</v>
      </c>
      <c r="I33" s="121">
        <v>3.5429999999999999E-7</v>
      </c>
      <c r="J33">
        <v>291017</v>
      </c>
      <c r="K33" t="s">
        <v>494</v>
      </c>
      <c r="L33">
        <v>7781</v>
      </c>
      <c r="M33">
        <v>283236</v>
      </c>
      <c r="N33">
        <f t="shared" si="0"/>
        <v>8.9201439944509197E-5</v>
      </c>
      <c r="O33">
        <f t="shared" si="1"/>
        <v>25.961451247165527</v>
      </c>
    </row>
    <row r="34" spans="1:15" ht="14" customHeight="1" x14ac:dyDescent="0.2">
      <c r="A34" t="s">
        <v>524</v>
      </c>
      <c r="B34" t="s">
        <v>52</v>
      </c>
      <c r="C34" t="s">
        <v>52</v>
      </c>
      <c r="D34" s="137" t="s">
        <v>200</v>
      </c>
      <c r="E34" s="137" t="s">
        <v>201</v>
      </c>
      <c r="F34" s="122" t="s">
        <v>52</v>
      </c>
      <c r="G34">
        <v>0.1409</v>
      </c>
      <c r="H34">
        <v>0.03</v>
      </c>
      <c r="I34" s="121">
        <v>2.6280000000000001E-6</v>
      </c>
      <c r="J34">
        <v>352959</v>
      </c>
      <c r="K34" t="s">
        <v>494</v>
      </c>
      <c r="L34">
        <v>12714</v>
      </c>
      <c r="M34">
        <v>340192</v>
      </c>
      <c r="N34">
        <f t="shared" si="0"/>
        <v>6.2492525407473101E-5</v>
      </c>
      <c r="O34">
        <f t="shared" si="1"/>
        <v>22.058677777777781</v>
      </c>
    </row>
    <row r="35" spans="1:15" ht="14" customHeight="1" x14ac:dyDescent="0.2">
      <c r="A35" t="s">
        <v>525</v>
      </c>
      <c r="B35" t="s">
        <v>52</v>
      </c>
      <c r="C35" t="s">
        <v>52</v>
      </c>
      <c r="D35" s="137" t="s">
        <v>201</v>
      </c>
      <c r="E35" s="137" t="s">
        <v>198</v>
      </c>
      <c r="F35" s="122" t="s">
        <v>52</v>
      </c>
      <c r="G35">
        <v>-8.7999999999999995E-2</v>
      </c>
      <c r="H35">
        <v>1.7100000000000001E-2</v>
      </c>
      <c r="I35" s="121">
        <v>2.5610000000000002E-7</v>
      </c>
      <c r="J35">
        <v>357037</v>
      </c>
      <c r="K35" t="s">
        <v>494</v>
      </c>
      <c r="L35">
        <v>13976</v>
      </c>
      <c r="M35">
        <v>343050</v>
      </c>
      <c r="N35">
        <f t="shared" si="0"/>
        <v>7.4169898732622016E-5</v>
      </c>
      <c r="O35">
        <f t="shared" si="1"/>
        <v>26.483362402106632</v>
      </c>
    </row>
    <row r="36" spans="1:15" ht="14" customHeight="1" x14ac:dyDescent="0.2">
      <c r="A36" t="s">
        <v>526</v>
      </c>
      <c r="B36" t="s">
        <v>52</v>
      </c>
      <c r="C36" t="s">
        <v>52</v>
      </c>
      <c r="D36" s="137" t="s">
        <v>200</v>
      </c>
      <c r="E36" s="137" t="s">
        <v>201</v>
      </c>
      <c r="F36" s="122" t="s">
        <v>52</v>
      </c>
      <c r="G36">
        <v>-8.4099999999999994E-2</v>
      </c>
      <c r="H36">
        <v>1.7600000000000001E-2</v>
      </c>
      <c r="I36" s="121">
        <v>1.663E-6</v>
      </c>
      <c r="J36">
        <v>353903</v>
      </c>
      <c r="K36" t="s">
        <v>494</v>
      </c>
      <c r="L36">
        <v>12934</v>
      </c>
      <c r="M36">
        <v>340969</v>
      </c>
      <c r="N36">
        <f t="shared" si="0"/>
        <v>6.4514062830793803E-5</v>
      </c>
      <c r="O36">
        <f t="shared" si="1"/>
        <v>22.833193440082642</v>
      </c>
    </row>
    <row r="37" spans="1:15" ht="14" customHeight="1" x14ac:dyDescent="0.2">
      <c r="A37" t="s">
        <v>527</v>
      </c>
      <c r="B37" t="s">
        <v>52</v>
      </c>
      <c r="C37" t="s">
        <v>52</v>
      </c>
      <c r="D37" s="137" t="s">
        <v>200</v>
      </c>
      <c r="E37" s="137" t="s">
        <v>201</v>
      </c>
      <c r="F37" s="122" t="s">
        <v>52</v>
      </c>
      <c r="G37">
        <v>0.12640000000000001</v>
      </c>
      <c r="H37">
        <v>2.6100000000000002E-2</v>
      </c>
      <c r="I37" s="121">
        <v>1.2190000000000001E-6</v>
      </c>
      <c r="J37">
        <v>347022</v>
      </c>
      <c r="K37" t="s">
        <v>494</v>
      </c>
      <c r="L37">
        <v>10036</v>
      </c>
      <c r="M37">
        <v>336986</v>
      </c>
      <c r="N37">
        <f t="shared" si="0"/>
        <v>6.758133609216979E-5</v>
      </c>
      <c r="O37">
        <f t="shared" si="1"/>
        <v>23.453795452210038</v>
      </c>
    </row>
    <row r="38" spans="1:15" ht="14" customHeight="1" x14ac:dyDescent="0.2">
      <c r="A38" t="s">
        <v>528</v>
      </c>
      <c r="B38" t="s">
        <v>52</v>
      </c>
      <c r="C38" t="s">
        <v>52</v>
      </c>
      <c r="D38" s="137" t="s">
        <v>199</v>
      </c>
      <c r="E38" s="137" t="s">
        <v>198</v>
      </c>
      <c r="F38" s="122" t="s">
        <v>52</v>
      </c>
      <c r="G38">
        <v>7.8399999999999997E-2</v>
      </c>
      <c r="H38">
        <v>1.6899999999999998E-2</v>
      </c>
      <c r="I38" s="121">
        <v>3.3009999999999998E-6</v>
      </c>
      <c r="J38">
        <v>355843</v>
      </c>
      <c r="K38" t="s">
        <v>494</v>
      </c>
      <c r="L38">
        <v>13380</v>
      </c>
      <c r="M38">
        <v>342437</v>
      </c>
      <c r="N38">
        <f t="shared" si="0"/>
        <v>6.0474742040082508E-5</v>
      </c>
      <c r="O38">
        <f t="shared" si="1"/>
        <v>21.520815097510592</v>
      </c>
    </row>
    <row r="40" spans="1:15" ht="14" customHeight="1" x14ac:dyDescent="0.2">
      <c r="A40" s="196" t="s">
        <v>574</v>
      </c>
      <c r="B40" s="196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</row>
    <row r="41" spans="1:15" ht="14" customHeight="1" x14ac:dyDescent="0.2">
      <c r="A41" t="s">
        <v>529</v>
      </c>
      <c r="B41" t="s">
        <v>52</v>
      </c>
      <c r="C41" t="s">
        <v>52</v>
      </c>
      <c r="D41" s="137" t="s">
        <v>199</v>
      </c>
      <c r="E41" s="137" t="s">
        <v>198</v>
      </c>
      <c r="F41" s="122" t="s">
        <v>52</v>
      </c>
      <c r="G41">
        <v>-7.6799999999999993E-2</v>
      </c>
      <c r="H41">
        <v>1.04E-2</v>
      </c>
      <c r="I41" s="121">
        <v>1.338E-13</v>
      </c>
      <c r="J41">
        <v>162082</v>
      </c>
      <c r="K41" t="s">
        <v>573</v>
      </c>
      <c r="L41">
        <v>43380</v>
      </c>
      <c r="M41">
        <v>118702</v>
      </c>
      <c r="N41">
        <f t="shared" ref="N41" si="2">G41^2/((J41*H41^2)+G41^2)</f>
        <v>3.3633718152799411E-4</v>
      </c>
      <c r="O41">
        <f t="shared" ref="O41" si="3">N41*J41/(1-N41)</f>
        <v>54.532544378698226</v>
      </c>
    </row>
    <row r="42" spans="1:15" ht="14" customHeight="1" x14ac:dyDescent="0.2">
      <c r="A42" t="s">
        <v>530</v>
      </c>
      <c r="B42" t="s">
        <v>52</v>
      </c>
      <c r="C42" t="s">
        <v>52</v>
      </c>
      <c r="D42" s="137" t="s">
        <v>200</v>
      </c>
      <c r="E42" s="137" t="s">
        <v>201</v>
      </c>
      <c r="F42" s="122" t="s">
        <v>52</v>
      </c>
      <c r="G42">
        <v>-6.0999999999999999E-2</v>
      </c>
      <c r="H42">
        <v>9.2999999999999992E-3</v>
      </c>
      <c r="I42" s="121">
        <v>6.5340000000000004E-11</v>
      </c>
      <c r="J42">
        <v>162082</v>
      </c>
      <c r="K42" t="s">
        <v>573</v>
      </c>
      <c r="L42">
        <v>43380</v>
      </c>
      <c r="M42">
        <v>118702</v>
      </c>
      <c r="N42">
        <f t="shared" ref="N42:N84" si="4">G42^2/((J42*H42^2)+G42^2)</f>
        <v>2.6536505040504661E-4</v>
      </c>
      <c r="O42">
        <f t="shared" ref="O42:O84" si="5">N42*J42/(1-N42)</f>
        <v>43.022314718464571</v>
      </c>
    </row>
    <row r="43" spans="1:15" ht="14" customHeight="1" x14ac:dyDescent="0.2">
      <c r="A43" t="s">
        <v>531</v>
      </c>
      <c r="B43" t="s">
        <v>52</v>
      </c>
      <c r="C43" t="s">
        <v>52</v>
      </c>
      <c r="D43" s="137" t="s">
        <v>199</v>
      </c>
      <c r="E43" s="137" t="s">
        <v>198</v>
      </c>
      <c r="F43" s="122" t="s">
        <v>52</v>
      </c>
      <c r="G43">
        <v>6.9900000000000004E-2</v>
      </c>
      <c r="H43">
        <v>1.2E-2</v>
      </c>
      <c r="I43" s="121">
        <v>5.9079999999999999E-9</v>
      </c>
      <c r="J43">
        <v>162082</v>
      </c>
      <c r="K43" t="s">
        <v>573</v>
      </c>
      <c r="L43">
        <v>43380</v>
      </c>
      <c r="M43">
        <v>118702</v>
      </c>
      <c r="N43">
        <f t="shared" si="4"/>
        <v>2.0929852402036263E-4</v>
      </c>
      <c r="O43">
        <f t="shared" si="5"/>
        <v>33.930624999999999</v>
      </c>
    </row>
    <row r="44" spans="1:15" ht="14" customHeight="1" x14ac:dyDescent="0.2">
      <c r="A44" t="s">
        <v>532</v>
      </c>
      <c r="B44" t="s">
        <v>52</v>
      </c>
      <c r="C44" t="s">
        <v>52</v>
      </c>
      <c r="D44" s="137" t="s">
        <v>200</v>
      </c>
      <c r="E44" s="137" t="s">
        <v>201</v>
      </c>
      <c r="F44" s="122" t="s">
        <v>52</v>
      </c>
      <c r="G44">
        <v>5.28E-2</v>
      </c>
      <c r="H44">
        <v>9.4000000000000004E-3</v>
      </c>
      <c r="I44" s="121">
        <v>2.1530000000000002E-8</v>
      </c>
      <c r="J44">
        <v>162082</v>
      </c>
      <c r="K44" t="s">
        <v>573</v>
      </c>
      <c r="L44">
        <v>43380</v>
      </c>
      <c r="M44">
        <v>118702</v>
      </c>
      <c r="N44">
        <f t="shared" si="4"/>
        <v>1.946223979495574E-4</v>
      </c>
      <c r="O44">
        <f t="shared" si="5"/>
        <v>31.550928021729288</v>
      </c>
    </row>
    <row r="45" spans="1:15" ht="14" customHeight="1" x14ac:dyDescent="0.2">
      <c r="A45" t="s">
        <v>533</v>
      </c>
      <c r="B45" t="s">
        <v>52</v>
      </c>
      <c r="C45" t="s">
        <v>52</v>
      </c>
      <c r="D45" s="137" t="s">
        <v>199</v>
      </c>
      <c r="E45" s="137" t="s">
        <v>198</v>
      </c>
      <c r="F45" s="122" t="s">
        <v>52</v>
      </c>
      <c r="G45">
        <v>-5.3699999999999998E-2</v>
      </c>
      <c r="H45">
        <v>9.9000000000000008E-3</v>
      </c>
      <c r="I45" s="121">
        <v>6.1529999999999996E-8</v>
      </c>
      <c r="J45">
        <v>162082</v>
      </c>
      <c r="K45" t="s">
        <v>573</v>
      </c>
      <c r="L45">
        <v>43380</v>
      </c>
      <c r="M45">
        <v>118702</v>
      </c>
      <c r="N45">
        <f t="shared" si="4"/>
        <v>1.814949584692848E-4</v>
      </c>
      <c r="O45">
        <f t="shared" si="5"/>
        <v>29.42240587695132</v>
      </c>
    </row>
    <row r="46" spans="1:15" ht="14" customHeight="1" x14ac:dyDescent="0.2">
      <c r="A46" t="s">
        <v>534</v>
      </c>
      <c r="B46" t="s">
        <v>52</v>
      </c>
      <c r="C46" t="s">
        <v>52</v>
      </c>
      <c r="D46" s="137" t="s">
        <v>200</v>
      </c>
      <c r="E46" s="137" t="s">
        <v>201</v>
      </c>
      <c r="F46" s="122" t="s">
        <v>52</v>
      </c>
      <c r="G46">
        <v>-5.5399999999999998E-2</v>
      </c>
      <c r="H46">
        <v>1.03E-2</v>
      </c>
      <c r="I46" s="121">
        <v>8.5030000000000001E-8</v>
      </c>
      <c r="J46">
        <v>162082</v>
      </c>
      <c r="K46" t="s">
        <v>573</v>
      </c>
      <c r="L46">
        <v>43380</v>
      </c>
      <c r="M46">
        <v>118702</v>
      </c>
      <c r="N46">
        <f t="shared" si="4"/>
        <v>1.7845666942158618E-4</v>
      </c>
      <c r="O46">
        <f t="shared" si="5"/>
        <v>28.929776604769529</v>
      </c>
    </row>
    <row r="47" spans="1:15" ht="14" customHeight="1" x14ac:dyDescent="0.2">
      <c r="A47" t="s">
        <v>535</v>
      </c>
      <c r="B47" t="s">
        <v>52</v>
      </c>
      <c r="C47" t="s">
        <v>52</v>
      </c>
      <c r="D47" s="137" t="s">
        <v>199</v>
      </c>
      <c r="E47" s="137" t="s">
        <v>198</v>
      </c>
      <c r="F47" s="122" t="s">
        <v>52</v>
      </c>
      <c r="G47">
        <v>5.1799999999999999E-2</v>
      </c>
      <c r="H47">
        <v>9.7999999999999997E-3</v>
      </c>
      <c r="I47" s="121">
        <v>1.2480000000000001E-7</v>
      </c>
      <c r="J47">
        <v>162082</v>
      </c>
      <c r="K47" t="s">
        <v>573</v>
      </c>
      <c r="L47">
        <v>43380</v>
      </c>
      <c r="M47">
        <v>118702</v>
      </c>
      <c r="N47">
        <f t="shared" si="4"/>
        <v>1.7234461823401027E-4</v>
      </c>
      <c r="O47">
        <f t="shared" si="5"/>
        <v>27.938775510204081</v>
      </c>
    </row>
    <row r="48" spans="1:15" ht="14" customHeight="1" x14ac:dyDescent="0.2">
      <c r="A48" t="s">
        <v>536</v>
      </c>
      <c r="B48" t="s">
        <v>52</v>
      </c>
      <c r="C48" t="s">
        <v>52</v>
      </c>
      <c r="D48" s="137" t="s">
        <v>200</v>
      </c>
      <c r="E48" s="137" t="s">
        <v>201</v>
      </c>
      <c r="F48" s="122" t="s">
        <v>52</v>
      </c>
      <c r="G48">
        <v>4.9200000000000001E-2</v>
      </c>
      <c r="H48">
        <v>9.2999999999999992E-3</v>
      </c>
      <c r="I48" s="121">
        <v>1.2480000000000001E-7</v>
      </c>
      <c r="J48">
        <v>162082</v>
      </c>
      <c r="K48" t="s">
        <v>573</v>
      </c>
      <c r="L48">
        <v>43380</v>
      </c>
      <c r="M48">
        <v>118702</v>
      </c>
      <c r="N48">
        <f t="shared" si="4"/>
        <v>1.7264521104869273E-4</v>
      </c>
      <c r="O48">
        <f t="shared" si="5"/>
        <v>27.987513007284086</v>
      </c>
    </row>
    <row r="49" spans="1:15" ht="14" customHeight="1" x14ac:dyDescent="0.2">
      <c r="A49" t="s">
        <v>537</v>
      </c>
      <c r="B49" t="s">
        <v>52</v>
      </c>
      <c r="C49" t="s">
        <v>52</v>
      </c>
      <c r="D49" s="137" t="s">
        <v>199</v>
      </c>
      <c r="E49" s="137" t="s">
        <v>201</v>
      </c>
      <c r="F49" s="122" t="s">
        <v>52</v>
      </c>
      <c r="G49">
        <v>-9.2499999999999999E-2</v>
      </c>
      <c r="H49">
        <v>1.77E-2</v>
      </c>
      <c r="I49" s="121">
        <v>1.6369999999999999E-7</v>
      </c>
      <c r="J49">
        <v>162082</v>
      </c>
      <c r="K49" t="s">
        <v>573</v>
      </c>
      <c r="L49">
        <v>43380</v>
      </c>
      <c r="M49">
        <v>118702</v>
      </c>
      <c r="N49">
        <f t="shared" si="4"/>
        <v>1.6847248154380049E-4</v>
      </c>
      <c r="O49">
        <f t="shared" si="5"/>
        <v>27.310957898432761</v>
      </c>
    </row>
    <row r="50" spans="1:15" ht="14" customHeight="1" x14ac:dyDescent="0.2">
      <c r="A50" t="s">
        <v>538</v>
      </c>
      <c r="B50" t="s">
        <v>52</v>
      </c>
      <c r="C50" t="s">
        <v>52</v>
      </c>
      <c r="D50" s="137" t="s">
        <v>201</v>
      </c>
      <c r="E50" s="137" t="s">
        <v>198</v>
      </c>
      <c r="F50" s="122" t="s">
        <v>52</v>
      </c>
      <c r="G50">
        <v>4.7100000000000003E-2</v>
      </c>
      <c r="H50">
        <v>9.1000000000000004E-3</v>
      </c>
      <c r="I50" s="121">
        <v>2.3939999999999999E-7</v>
      </c>
      <c r="J50">
        <v>162082</v>
      </c>
      <c r="K50" t="s">
        <v>573</v>
      </c>
      <c r="L50">
        <v>43380</v>
      </c>
      <c r="M50">
        <v>118702</v>
      </c>
      <c r="N50">
        <f t="shared" si="4"/>
        <v>1.6525418540559847E-4</v>
      </c>
      <c r="O50">
        <f t="shared" si="5"/>
        <v>26.789155899046012</v>
      </c>
    </row>
    <row r="51" spans="1:15" ht="14" customHeight="1" x14ac:dyDescent="0.2">
      <c r="A51" t="s">
        <v>539</v>
      </c>
      <c r="B51" t="s">
        <v>52</v>
      </c>
      <c r="C51" t="s">
        <v>52</v>
      </c>
      <c r="D51" s="137" t="s">
        <v>199</v>
      </c>
      <c r="E51" s="137" t="s">
        <v>198</v>
      </c>
      <c r="F51" s="122" t="s">
        <v>52</v>
      </c>
      <c r="G51">
        <v>-0.13569999999999999</v>
      </c>
      <c r="H51">
        <v>2.6700000000000002E-2</v>
      </c>
      <c r="I51" s="121">
        <v>3.594E-7</v>
      </c>
      <c r="J51">
        <v>162082</v>
      </c>
      <c r="K51" t="s">
        <v>573</v>
      </c>
      <c r="L51">
        <v>15107</v>
      </c>
      <c r="M51">
        <v>20190</v>
      </c>
      <c r="N51">
        <f t="shared" si="4"/>
        <v>1.5934306925636843E-4</v>
      </c>
      <c r="O51">
        <f t="shared" si="5"/>
        <v>25.830759303679379</v>
      </c>
    </row>
    <row r="52" spans="1:15" ht="14" customHeight="1" x14ac:dyDescent="0.2">
      <c r="A52" t="s">
        <v>540</v>
      </c>
      <c r="B52" t="s">
        <v>52</v>
      </c>
      <c r="C52" t="s">
        <v>52</v>
      </c>
      <c r="D52" s="137" t="s">
        <v>199</v>
      </c>
      <c r="E52" s="137" t="s">
        <v>198</v>
      </c>
      <c r="F52" s="122" t="s">
        <v>52</v>
      </c>
      <c r="G52">
        <v>-6.54E-2</v>
      </c>
      <c r="H52">
        <v>1.29E-2</v>
      </c>
      <c r="I52" s="121">
        <v>3.7430000000000001E-7</v>
      </c>
      <c r="J52">
        <v>162082</v>
      </c>
      <c r="K52" t="s">
        <v>573</v>
      </c>
      <c r="L52">
        <v>43380</v>
      </c>
      <c r="M52">
        <v>118702</v>
      </c>
      <c r="N52">
        <f t="shared" si="4"/>
        <v>1.585522557628177E-4</v>
      </c>
      <c r="O52">
        <f t="shared" si="5"/>
        <v>25.702541914548405</v>
      </c>
    </row>
    <row r="53" spans="1:15" ht="14" customHeight="1" x14ac:dyDescent="0.2">
      <c r="A53" t="s">
        <v>541</v>
      </c>
      <c r="B53" t="s">
        <v>52</v>
      </c>
      <c r="C53" t="s">
        <v>52</v>
      </c>
      <c r="D53" s="137" t="s">
        <v>200</v>
      </c>
      <c r="E53" s="137" t="s">
        <v>201</v>
      </c>
      <c r="F53" s="122" t="s">
        <v>52</v>
      </c>
      <c r="G53">
        <v>7.0400000000000004E-2</v>
      </c>
      <c r="H53">
        <v>1.4E-2</v>
      </c>
      <c r="I53" s="121">
        <v>5.3819999999999999E-7</v>
      </c>
      <c r="J53">
        <v>162082</v>
      </c>
      <c r="K53" t="s">
        <v>573</v>
      </c>
      <c r="L53">
        <v>43380</v>
      </c>
      <c r="M53">
        <v>118702</v>
      </c>
      <c r="N53">
        <f t="shared" si="4"/>
        <v>1.5598639119451181E-4</v>
      </c>
      <c r="O53">
        <f t="shared" si="5"/>
        <v>25.286530612244899</v>
      </c>
    </row>
    <row r="54" spans="1:15" ht="14" customHeight="1" x14ac:dyDescent="0.2">
      <c r="A54" t="s">
        <v>542</v>
      </c>
      <c r="B54" t="s">
        <v>52</v>
      </c>
      <c r="C54" t="s">
        <v>52</v>
      </c>
      <c r="D54" s="137" t="s">
        <v>200</v>
      </c>
      <c r="E54" s="137" t="s">
        <v>198</v>
      </c>
      <c r="F54" s="122" t="s">
        <v>52</v>
      </c>
      <c r="G54">
        <v>-0.1711</v>
      </c>
      <c r="H54">
        <v>3.4200000000000001E-2</v>
      </c>
      <c r="I54" s="121">
        <v>5.5690000000000002E-7</v>
      </c>
      <c r="J54">
        <v>162082</v>
      </c>
      <c r="K54" t="s">
        <v>573</v>
      </c>
      <c r="L54">
        <v>15107</v>
      </c>
      <c r="M54">
        <v>20190</v>
      </c>
      <c r="N54">
        <f t="shared" si="4"/>
        <v>1.5439952500382475E-4</v>
      </c>
      <c r="O54">
        <f t="shared" si="5"/>
        <v>25.029248315721073</v>
      </c>
    </row>
    <row r="55" spans="1:15" ht="14" customHeight="1" x14ac:dyDescent="0.2">
      <c r="A55" t="s">
        <v>543</v>
      </c>
      <c r="B55" t="s">
        <v>52</v>
      </c>
      <c r="C55" t="s">
        <v>52</v>
      </c>
      <c r="D55" s="137" t="s">
        <v>199</v>
      </c>
      <c r="E55" s="137" t="s">
        <v>201</v>
      </c>
      <c r="F55" s="122" t="s">
        <v>52</v>
      </c>
      <c r="G55">
        <v>-0.11940000000000001</v>
      </c>
      <c r="H55">
        <v>2.3900000000000001E-2</v>
      </c>
      <c r="I55" s="121">
        <v>6.0340000000000002E-7</v>
      </c>
      <c r="J55">
        <v>162082</v>
      </c>
      <c r="K55" t="s">
        <v>573</v>
      </c>
      <c r="L55">
        <v>43380</v>
      </c>
      <c r="M55">
        <v>118702</v>
      </c>
      <c r="N55">
        <f t="shared" si="4"/>
        <v>1.5396116726425574E-4</v>
      </c>
      <c r="O55">
        <f t="shared" si="5"/>
        <v>24.958176502512213</v>
      </c>
    </row>
    <row r="56" spans="1:15" ht="14" customHeight="1" x14ac:dyDescent="0.2">
      <c r="A56" t="s">
        <v>544</v>
      </c>
      <c r="B56" t="s">
        <v>52</v>
      </c>
      <c r="C56" t="s">
        <v>52</v>
      </c>
      <c r="D56" s="137" t="s">
        <v>200</v>
      </c>
      <c r="E56" s="137" t="s">
        <v>198</v>
      </c>
      <c r="F56" s="122" t="s">
        <v>52</v>
      </c>
      <c r="G56">
        <v>5.4800000000000001E-2</v>
      </c>
      <c r="H56">
        <v>1.11E-2</v>
      </c>
      <c r="I56" s="121">
        <v>8.7639999999999999E-7</v>
      </c>
      <c r="J56">
        <v>162082</v>
      </c>
      <c r="K56" t="s">
        <v>573</v>
      </c>
      <c r="L56">
        <v>43380</v>
      </c>
      <c r="M56">
        <v>118702</v>
      </c>
      <c r="N56">
        <f t="shared" si="4"/>
        <v>1.5035402875383417E-4</v>
      </c>
      <c r="O56">
        <f t="shared" si="5"/>
        <v>24.373346319292267</v>
      </c>
    </row>
    <row r="57" spans="1:15" ht="14" customHeight="1" x14ac:dyDescent="0.2">
      <c r="A57" t="s">
        <v>545</v>
      </c>
      <c r="B57" t="s">
        <v>52</v>
      </c>
      <c r="C57" t="s">
        <v>52</v>
      </c>
      <c r="D57" s="137" t="s">
        <v>200</v>
      </c>
      <c r="E57" s="137" t="s">
        <v>201</v>
      </c>
      <c r="F57" s="122" t="s">
        <v>52</v>
      </c>
      <c r="G57">
        <v>-4.4400000000000002E-2</v>
      </c>
      <c r="H57">
        <v>9.1000000000000004E-3</v>
      </c>
      <c r="I57" s="121">
        <v>9.540000000000001E-7</v>
      </c>
      <c r="J57">
        <v>162082</v>
      </c>
      <c r="K57" t="s">
        <v>573</v>
      </c>
      <c r="L57">
        <v>43380</v>
      </c>
      <c r="M57">
        <v>118702</v>
      </c>
      <c r="N57">
        <f t="shared" si="4"/>
        <v>1.4685359622113552E-4</v>
      </c>
      <c r="O57">
        <f t="shared" si="5"/>
        <v>23.8058205530733</v>
      </c>
    </row>
    <row r="58" spans="1:15" ht="14" customHeight="1" x14ac:dyDescent="0.2">
      <c r="A58" t="s">
        <v>546</v>
      </c>
      <c r="B58" t="s">
        <v>52</v>
      </c>
      <c r="C58" t="s">
        <v>52</v>
      </c>
      <c r="D58" s="137" t="s">
        <v>201</v>
      </c>
      <c r="E58" s="137" t="s">
        <v>198</v>
      </c>
      <c r="F58" s="122" t="s">
        <v>52</v>
      </c>
      <c r="G58">
        <v>4.53E-2</v>
      </c>
      <c r="H58">
        <v>9.4000000000000004E-3</v>
      </c>
      <c r="I58" s="121">
        <v>1.2699999999999999E-6</v>
      </c>
      <c r="J58">
        <v>162082</v>
      </c>
      <c r="K58" t="s">
        <v>573</v>
      </c>
      <c r="L58">
        <v>43380</v>
      </c>
      <c r="M58">
        <v>118702</v>
      </c>
      <c r="N58">
        <f t="shared" si="4"/>
        <v>1.4326618148248653E-4</v>
      </c>
      <c r="O58">
        <f t="shared" si="5"/>
        <v>23.224196468990495</v>
      </c>
    </row>
    <row r="59" spans="1:15" ht="14" customHeight="1" x14ac:dyDescent="0.2">
      <c r="A59" t="s">
        <v>547</v>
      </c>
      <c r="B59" t="s">
        <v>52</v>
      </c>
      <c r="C59" t="s">
        <v>52</v>
      </c>
      <c r="D59" s="137" t="s">
        <v>199</v>
      </c>
      <c r="E59" s="137" t="s">
        <v>198</v>
      </c>
      <c r="F59" s="122" t="s">
        <v>52</v>
      </c>
      <c r="G59">
        <v>7.51E-2</v>
      </c>
      <c r="H59">
        <v>1.55E-2</v>
      </c>
      <c r="I59" s="121">
        <v>1.3230000000000001E-6</v>
      </c>
      <c r="J59">
        <v>162082</v>
      </c>
      <c r="K59" t="s">
        <v>573</v>
      </c>
      <c r="L59">
        <v>43380</v>
      </c>
      <c r="M59">
        <v>118702</v>
      </c>
      <c r="N59">
        <f t="shared" si="4"/>
        <v>1.4481674875014785E-4</v>
      </c>
      <c r="O59">
        <f t="shared" si="5"/>
        <v>23.475587929240373</v>
      </c>
    </row>
    <row r="60" spans="1:15" ht="14" customHeight="1" x14ac:dyDescent="0.2">
      <c r="A60" t="s">
        <v>548</v>
      </c>
      <c r="B60" t="s">
        <v>52</v>
      </c>
      <c r="C60" t="s">
        <v>52</v>
      </c>
      <c r="D60" s="137" t="s">
        <v>200</v>
      </c>
      <c r="E60" s="137" t="s">
        <v>201</v>
      </c>
      <c r="F60" s="122" t="s">
        <v>52</v>
      </c>
      <c r="G60">
        <v>6.2399999999999997E-2</v>
      </c>
      <c r="H60">
        <v>1.29E-2</v>
      </c>
      <c r="I60" s="121">
        <v>1.333E-6</v>
      </c>
      <c r="J60">
        <v>162082</v>
      </c>
      <c r="K60" t="s">
        <v>573</v>
      </c>
      <c r="L60">
        <v>43380</v>
      </c>
      <c r="M60">
        <v>118702</v>
      </c>
      <c r="N60">
        <f t="shared" si="4"/>
        <v>1.4434185435817482E-4</v>
      </c>
      <c r="O60">
        <f t="shared" si="5"/>
        <v>23.398593834505135</v>
      </c>
    </row>
    <row r="61" spans="1:15" ht="14" customHeight="1" x14ac:dyDescent="0.2">
      <c r="A61" t="s">
        <v>549</v>
      </c>
      <c r="B61" t="s">
        <v>52</v>
      </c>
      <c r="C61" t="s">
        <v>52</v>
      </c>
      <c r="D61" s="137" t="s">
        <v>199</v>
      </c>
      <c r="E61" s="137" t="s">
        <v>198</v>
      </c>
      <c r="F61" s="122" t="s">
        <v>52</v>
      </c>
      <c r="G61">
        <v>4.65E-2</v>
      </c>
      <c r="H61">
        <v>9.5999999999999992E-3</v>
      </c>
      <c r="I61" s="121">
        <v>1.356E-6</v>
      </c>
      <c r="J61">
        <v>162082</v>
      </c>
      <c r="K61" t="s">
        <v>573</v>
      </c>
      <c r="L61">
        <v>43380</v>
      </c>
      <c r="M61">
        <v>118702</v>
      </c>
      <c r="N61">
        <f t="shared" si="4"/>
        <v>1.4473240929375932E-4</v>
      </c>
      <c r="O61">
        <f t="shared" si="5"/>
        <v>23.461914062500011</v>
      </c>
    </row>
    <row r="62" spans="1:15" ht="14" customHeight="1" x14ac:dyDescent="0.2">
      <c r="A62" t="s">
        <v>550</v>
      </c>
      <c r="B62" t="s">
        <v>52</v>
      </c>
      <c r="C62" t="s">
        <v>52</v>
      </c>
      <c r="D62" s="137" t="s">
        <v>199</v>
      </c>
      <c r="E62" s="137" t="s">
        <v>198</v>
      </c>
      <c r="F62" s="122" t="s">
        <v>52</v>
      </c>
      <c r="G62">
        <v>-8.5199999999999998E-2</v>
      </c>
      <c r="H62">
        <v>1.77E-2</v>
      </c>
      <c r="I62" s="121">
        <v>1.4389999999999999E-6</v>
      </c>
      <c r="J62">
        <v>162082</v>
      </c>
      <c r="K62" t="s">
        <v>573</v>
      </c>
      <c r="L62">
        <v>43380</v>
      </c>
      <c r="M62">
        <v>118702</v>
      </c>
      <c r="N62">
        <f t="shared" si="4"/>
        <v>1.4293407974732791E-4</v>
      </c>
      <c r="O62">
        <f t="shared" si="5"/>
        <v>23.170353346739439</v>
      </c>
    </row>
    <row r="63" spans="1:15" ht="14" customHeight="1" x14ac:dyDescent="0.2">
      <c r="A63" t="s">
        <v>551</v>
      </c>
      <c r="B63" t="s">
        <v>52</v>
      </c>
      <c r="C63" t="s">
        <v>52</v>
      </c>
      <c r="D63" s="137" t="s">
        <v>199</v>
      </c>
      <c r="E63" s="137" t="s">
        <v>198</v>
      </c>
      <c r="F63" s="122" t="s">
        <v>52</v>
      </c>
      <c r="G63">
        <v>-5.21E-2</v>
      </c>
      <c r="H63">
        <v>1.0800000000000001E-2</v>
      </c>
      <c r="I63" s="121">
        <v>1.485E-6</v>
      </c>
      <c r="J63">
        <v>162082</v>
      </c>
      <c r="K63" t="s">
        <v>573</v>
      </c>
      <c r="L63">
        <v>43380</v>
      </c>
      <c r="M63">
        <v>118702</v>
      </c>
      <c r="N63">
        <f t="shared" si="4"/>
        <v>1.4355912321321955E-4</v>
      </c>
      <c r="O63">
        <f t="shared" si="5"/>
        <v>23.271690672153635</v>
      </c>
    </row>
    <row r="64" spans="1:15" ht="14" customHeight="1" x14ac:dyDescent="0.2">
      <c r="A64" t="s">
        <v>552</v>
      </c>
      <c r="B64" t="s">
        <v>52</v>
      </c>
      <c r="C64" t="s">
        <v>52</v>
      </c>
      <c r="D64" s="137" t="s">
        <v>200</v>
      </c>
      <c r="E64" s="137" t="s">
        <v>201</v>
      </c>
      <c r="F64" s="122" t="s">
        <v>52</v>
      </c>
      <c r="G64">
        <v>4.6199999999999998E-2</v>
      </c>
      <c r="H64">
        <v>9.5999999999999992E-3</v>
      </c>
      <c r="I64" s="121">
        <v>1.564E-6</v>
      </c>
      <c r="J64">
        <v>162082</v>
      </c>
      <c r="K64" t="s">
        <v>573</v>
      </c>
      <c r="L64">
        <v>43380</v>
      </c>
      <c r="M64">
        <v>118702</v>
      </c>
      <c r="N64">
        <f t="shared" si="4"/>
        <v>1.4287118453031587E-4</v>
      </c>
      <c r="O64">
        <f t="shared" si="5"/>
        <v>23.16015625</v>
      </c>
    </row>
    <row r="65" spans="1:15" ht="14" customHeight="1" x14ac:dyDescent="0.2">
      <c r="A65" t="s">
        <v>553</v>
      </c>
      <c r="B65" t="s">
        <v>52</v>
      </c>
      <c r="C65" t="s">
        <v>52</v>
      </c>
      <c r="D65" s="137" t="s">
        <v>199</v>
      </c>
      <c r="E65" s="137" t="s">
        <v>198</v>
      </c>
      <c r="F65" s="122" t="s">
        <v>52</v>
      </c>
      <c r="G65">
        <v>4.3700000000000003E-2</v>
      </c>
      <c r="H65">
        <v>9.1999999999999998E-3</v>
      </c>
      <c r="I65" s="121">
        <v>2.1950000000000002E-6</v>
      </c>
      <c r="J65">
        <v>162082</v>
      </c>
      <c r="K65" t="s">
        <v>573</v>
      </c>
      <c r="L65">
        <v>43380</v>
      </c>
      <c r="M65">
        <v>118702</v>
      </c>
      <c r="N65">
        <f t="shared" si="4"/>
        <v>1.3918485483713639E-4</v>
      </c>
      <c r="O65">
        <f t="shared" si="5"/>
        <v>22.562500000000004</v>
      </c>
    </row>
    <row r="66" spans="1:15" ht="14" customHeight="1" x14ac:dyDescent="0.2">
      <c r="A66" t="s">
        <v>554</v>
      </c>
      <c r="B66" t="s">
        <v>52</v>
      </c>
      <c r="C66" t="s">
        <v>52</v>
      </c>
      <c r="D66" s="137" t="s">
        <v>199</v>
      </c>
      <c r="E66" s="137" t="s">
        <v>198</v>
      </c>
      <c r="F66" s="122" t="s">
        <v>52</v>
      </c>
      <c r="G66">
        <v>-4.8800000000000003E-2</v>
      </c>
      <c r="H66">
        <v>1.03E-2</v>
      </c>
      <c r="I66" s="121">
        <v>2.289E-6</v>
      </c>
      <c r="J66">
        <v>162082</v>
      </c>
      <c r="K66" t="s">
        <v>573</v>
      </c>
      <c r="L66">
        <v>28273</v>
      </c>
      <c r="M66">
        <v>98512</v>
      </c>
      <c r="N66">
        <f t="shared" si="4"/>
        <v>1.3847464634437416E-4</v>
      </c>
      <c r="O66">
        <f t="shared" si="5"/>
        <v>22.447356018474878</v>
      </c>
    </row>
    <row r="67" spans="1:15" ht="14" customHeight="1" x14ac:dyDescent="0.2">
      <c r="A67" t="s">
        <v>555</v>
      </c>
      <c r="B67" t="s">
        <v>52</v>
      </c>
      <c r="C67" t="s">
        <v>52</v>
      </c>
      <c r="D67" s="137" t="s">
        <v>200</v>
      </c>
      <c r="E67" s="137" t="s">
        <v>198</v>
      </c>
      <c r="F67" s="122" t="s">
        <v>52</v>
      </c>
      <c r="G67">
        <v>-0.29459999999999997</v>
      </c>
      <c r="H67">
        <v>6.2300000000000001E-2</v>
      </c>
      <c r="I67" s="121">
        <v>2.3010000000000001E-6</v>
      </c>
      <c r="J67">
        <v>162082</v>
      </c>
      <c r="K67" t="s">
        <v>573</v>
      </c>
      <c r="L67">
        <v>15107</v>
      </c>
      <c r="M67">
        <v>20190</v>
      </c>
      <c r="N67">
        <f t="shared" si="4"/>
        <v>1.3794142030714357E-4</v>
      </c>
      <c r="O67">
        <f t="shared" si="5"/>
        <v>22.360905781325272</v>
      </c>
    </row>
    <row r="68" spans="1:15" ht="14" customHeight="1" x14ac:dyDescent="0.2">
      <c r="A68" t="s">
        <v>556</v>
      </c>
      <c r="B68" t="s">
        <v>52</v>
      </c>
      <c r="C68" t="s">
        <v>52</v>
      </c>
      <c r="D68" s="137" t="s">
        <v>199</v>
      </c>
      <c r="E68" s="137" t="s">
        <v>198</v>
      </c>
      <c r="F68" s="122" t="s">
        <v>52</v>
      </c>
      <c r="G68">
        <v>4.6600000000000003E-2</v>
      </c>
      <c r="H68">
        <v>9.9000000000000008E-3</v>
      </c>
      <c r="I68" s="121">
        <v>2.796E-6</v>
      </c>
      <c r="J68">
        <v>162082</v>
      </c>
      <c r="K68" t="s">
        <v>573</v>
      </c>
      <c r="L68">
        <v>43380</v>
      </c>
      <c r="M68">
        <v>118702</v>
      </c>
      <c r="N68">
        <f t="shared" si="4"/>
        <v>1.3668073119002308E-4</v>
      </c>
      <c r="O68">
        <f t="shared" si="5"/>
        <v>22.156514641363124</v>
      </c>
    </row>
    <row r="69" spans="1:15" ht="14" customHeight="1" x14ac:dyDescent="0.2">
      <c r="A69" t="s">
        <v>557</v>
      </c>
      <c r="B69" t="s">
        <v>52</v>
      </c>
      <c r="C69" t="s">
        <v>52</v>
      </c>
      <c r="D69" s="137" t="s">
        <v>199</v>
      </c>
      <c r="E69" s="137" t="s">
        <v>198</v>
      </c>
      <c r="F69" s="122" t="s">
        <v>52</v>
      </c>
      <c r="G69">
        <v>6.3799999999999996E-2</v>
      </c>
      <c r="H69">
        <v>1.37E-2</v>
      </c>
      <c r="I69" s="121">
        <v>2.9699999999999999E-6</v>
      </c>
      <c r="J69">
        <v>162082</v>
      </c>
      <c r="K69" t="s">
        <v>573</v>
      </c>
      <c r="L69">
        <v>43380</v>
      </c>
      <c r="M69">
        <v>118702</v>
      </c>
      <c r="N69">
        <f t="shared" si="4"/>
        <v>1.3378497140989945E-4</v>
      </c>
      <c r="O69">
        <f t="shared" si="5"/>
        <v>21.687037135702486</v>
      </c>
    </row>
    <row r="70" spans="1:15" ht="14" customHeight="1" x14ac:dyDescent="0.2">
      <c r="A70" t="s">
        <v>558</v>
      </c>
      <c r="B70" t="s">
        <v>52</v>
      </c>
      <c r="C70" t="s">
        <v>52</v>
      </c>
      <c r="D70" s="137" t="s">
        <v>201</v>
      </c>
      <c r="E70" s="137" t="s">
        <v>198</v>
      </c>
      <c r="F70" s="122" t="s">
        <v>52</v>
      </c>
      <c r="G70">
        <v>-5.3199999999999997E-2</v>
      </c>
      <c r="H70">
        <v>1.14E-2</v>
      </c>
      <c r="I70" s="121">
        <v>3.0510000000000001E-6</v>
      </c>
      <c r="J70">
        <v>162082</v>
      </c>
      <c r="K70" t="s">
        <v>573</v>
      </c>
      <c r="L70">
        <v>43380</v>
      </c>
      <c r="M70">
        <v>118702</v>
      </c>
      <c r="N70">
        <f t="shared" si="4"/>
        <v>1.3434466535155117E-4</v>
      </c>
      <c r="O70">
        <f t="shared" si="5"/>
        <v>21.777777777777771</v>
      </c>
    </row>
    <row r="71" spans="1:15" ht="14" customHeight="1" x14ac:dyDescent="0.2">
      <c r="A71" t="s">
        <v>559</v>
      </c>
      <c r="B71" t="s">
        <v>52</v>
      </c>
      <c r="C71" t="s">
        <v>52</v>
      </c>
      <c r="D71" s="137" t="s">
        <v>199</v>
      </c>
      <c r="E71" s="137" t="s">
        <v>198</v>
      </c>
      <c r="F71" s="122" t="s">
        <v>52</v>
      </c>
      <c r="G71">
        <v>5.5300000000000002E-2</v>
      </c>
      <c r="H71">
        <v>1.1900000000000001E-2</v>
      </c>
      <c r="I71" s="121">
        <v>3.0510000000000001E-6</v>
      </c>
      <c r="J71">
        <v>162082</v>
      </c>
      <c r="K71" t="s">
        <v>573</v>
      </c>
      <c r="L71">
        <v>43380</v>
      </c>
      <c r="M71">
        <v>118702</v>
      </c>
      <c r="N71">
        <f t="shared" si="4"/>
        <v>1.3321824040114124E-4</v>
      </c>
      <c r="O71">
        <f t="shared" si="5"/>
        <v>21.59515570934256</v>
      </c>
    </row>
    <row r="72" spans="1:15" ht="14" customHeight="1" x14ac:dyDescent="0.2">
      <c r="A72" t="s">
        <v>560</v>
      </c>
      <c r="B72" t="s">
        <v>52</v>
      </c>
      <c r="C72" t="s">
        <v>52</v>
      </c>
      <c r="D72" s="137" t="s">
        <v>200</v>
      </c>
      <c r="E72" s="137" t="s">
        <v>201</v>
      </c>
      <c r="F72" s="122" t="s">
        <v>52</v>
      </c>
      <c r="G72">
        <v>-4.8500000000000001E-2</v>
      </c>
      <c r="H72">
        <v>1.04E-2</v>
      </c>
      <c r="I72" s="121">
        <v>3.0570000000000001E-6</v>
      </c>
      <c r="J72">
        <v>162082</v>
      </c>
      <c r="K72" t="s">
        <v>573</v>
      </c>
      <c r="L72">
        <v>43380</v>
      </c>
      <c r="M72">
        <v>118702</v>
      </c>
      <c r="N72">
        <f t="shared" si="4"/>
        <v>1.3416021409744672E-4</v>
      </c>
      <c r="O72">
        <f t="shared" si="5"/>
        <v>21.747873520710062</v>
      </c>
    </row>
    <row r="73" spans="1:15" ht="14" customHeight="1" x14ac:dyDescent="0.2">
      <c r="A73" t="s">
        <v>561</v>
      </c>
      <c r="B73" t="s">
        <v>52</v>
      </c>
      <c r="C73" t="s">
        <v>52</v>
      </c>
      <c r="D73" s="137" t="s">
        <v>199</v>
      </c>
      <c r="E73" s="137" t="s">
        <v>198</v>
      </c>
      <c r="F73" s="122" t="s">
        <v>52</v>
      </c>
      <c r="G73">
        <v>-4.41E-2</v>
      </c>
      <c r="H73">
        <v>9.4999999999999998E-3</v>
      </c>
      <c r="I73" s="121">
        <v>3.1480000000000002E-6</v>
      </c>
      <c r="J73">
        <v>162082</v>
      </c>
      <c r="K73" t="s">
        <v>573</v>
      </c>
      <c r="L73">
        <v>43380</v>
      </c>
      <c r="M73">
        <v>118702</v>
      </c>
      <c r="N73">
        <f t="shared" si="4"/>
        <v>1.329344199333848E-4</v>
      </c>
      <c r="O73">
        <f t="shared" si="5"/>
        <v>21.549141274238231</v>
      </c>
    </row>
    <row r="74" spans="1:15" ht="14" customHeight="1" x14ac:dyDescent="0.2">
      <c r="A74" t="s">
        <v>562</v>
      </c>
      <c r="B74" t="s">
        <v>52</v>
      </c>
      <c r="C74" t="s">
        <v>52</v>
      </c>
      <c r="D74" s="137" t="s">
        <v>200</v>
      </c>
      <c r="E74" s="137" t="s">
        <v>201</v>
      </c>
      <c r="F74" s="122" t="s">
        <v>52</v>
      </c>
      <c r="G74">
        <v>0.10290000000000001</v>
      </c>
      <c r="H74">
        <v>2.2200000000000001E-2</v>
      </c>
      <c r="I74" s="121">
        <v>3.5049999999999999E-6</v>
      </c>
      <c r="J74">
        <v>162082</v>
      </c>
      <c r="K74" t="s">
        <v>573</v>
      </c>
      <c r="L74">
        <v>43380</v>
      </c>
      <c r="M74">
        <v>118702</v>
      </c>
      <c r="N74">
        <f t="shared" si="4"/>
        <v>1.3253557004147543E-4</v>
      </c>
      <c r="O74">
        <f t="shared" si="5"/>
        <v>21.484477720964211</v>
      </c>
    </row>
    <row r="75" spans="1:15" ht="14" customHeight="1" x14ac:dyDescent="0.2">
      <c r="A75" t="s">
        <v>563</v>
      </c>
      <c r="B75" t="s">
        <v>52</v>
      </c>
      <c r="C75" t="s">
        <v>52</v>
      </c>
      <c r="D75" s="137" t="s">
        <v>200</v>
      </c>
      <c r="E75" s="137" t="s">
        <v>201</v>
      </c>
      <c r="F75" s="122" t="s">
        <v>52</v>
      </c>
      <c r="G75">
        <v>-4.2700000000000002E-2</v>
      </c>
      <c r="H75">
        <v>9.1999999999999998E-3</v>
      </c>
      <c r="I75" s="121">
        <v>3.5540000000000002E-6</v>
      </c>
      <c r="J75">
        <v>162082</v>
      </c>
      <c r="K75" t="s">
        <v>573</v>
      </c>
      <c r="L75">
        <v>43380</v>
      </c>
      <c r="M75">
        <v>118702</v>
      </c>
      <c r="N75">
        <f t="shared" si="4"/>
        <v>1.3288855889535126E-4</v>
      </c>
      <c r="O75">
        <f t="shared" si="5"/>
        <v>21.54170604914934</v>
      </c>
    </row>
    <row r="76" spans="1:15" ht="14" customHeight="1" x14ac:dyDescent="0.2">
      <c r="A76" t="s">
        <v>564</v>
      </c>
      <c r="B76" t="s">
        <v>52</v>
      </c>
      <c r="C76" t="s">
        <v>52</v>
      </c>
      <c r="D76" s="137" t="s">
        <v>201</v>
      </c>
      <c r="E76" s="137" t="s">
        <v>198</v>
      </c>
      <c r="F76" s="122" t="s">
        <v>52</v>
      </c>
      <c r="G76">
        <v>4.1700000000000001E-2</v>
      </c>
      <c r="H76">
        <v>8.9999999999999993E-3</v>
      </c>
      <c r="I76" s="121">
        <v>3.7359999999999999E-6</v>
      </c>
      <c r="J76">
        <v>162082</v>
      </c>
      <c r="K76" t="s">
        <v>573</v>
      </c>
      <c r="L76">
        <v>43380</v>
      </c>
      <c r="M76">
        <v>118702</v>
      </c>
      <c r="N76">
        <f t="shared" si="4"/>
        <v>1.3243256342428922E-4</v>
      </c>
      <c r="O76">
        <f t="shared" si="5"/>
        <v>21.467777777777783</v>
      </c>
    </row>
    <row r="77" spans="1:15" ht="14" customHeight="1" x14ac:dyDescent="0.2">
      <c r="A77" t="s">
        <v>565</v>
      </c>
      <c r="B77" t="s">
        <v>52</v>
      </c>
      <c r="C77" t="s">
        <v>52</v>
      </c>
      <c r="D77" s="137" t="s">
        <v>200</v>
      </c>
      <c r="E77" s="137" t="s">
        <v>201</v>
      </c>
      <c r="F77" s="122" t="s">
        <v>52</v>
      </c>
      <c r="G77">
        <v>-6.6100000000000006E-2</v>
      </c>
      <c r="H77">
        <v>1.43E-2</v>
      </c>
      <c r="I77" s="121">
        <v>3.827E-6</v>
      </c>
      <c r="J77">
        <v>162082</v>
      </c>
      <c r="K77" t="s">
        <v>573</v>
      </c>
      <c r="L77">
        <v>43380</v>
      </c>
      <c r="M77">
        <v>118702</v>
      </c>
      <c r="N77">
        <f t="shared" si="4"/>
        <v>1.3180710161468857E-4</v>
      </c>
      <c r="O77">
        <f t="shared" si="5"/>
        <v>21.366374883857404</v>
      </c>
    </row>
    <row r="78" spans="1:15" ht="14" customHeight="1" x14ac:dyDescent="0.2">
      <c r="A78" t="s">
        <v>566</v>
      </c>
      <c r="B78" t="s">
        <v>52</v>
      </c>
      <c r="C78" t="s">
        <v>52</v>
      </c>
      <c r="D78" s="137" t="s">
        <v>200</v>
      </c>
      <c r="E78" s="137" t="s">
        <v>201</v>
      </c>
      <c r="F78" s="122" t="s">
        <v>52</v>
      </c>
      <c r="G78">
        <v>5.0999999999999997E-2</v>
      </c>
      <c r="H78">
        <v>1.0999999999999999E-2</v>
      </c>
      <c r="I78" s="121">
        <v>3.8569999999999997E-6</v>
      </c>
      <c r="J78">
        <v>162082</v>
      </c>
      <c r="K78" t="s">
        <v>573</v>
      </c>
      <c r="L78">
        <v>43380</v>
      </c>
      <c r="M78">
        <v>118702</v>
      </c>
      <c r="N78">
        <f t="shared" si="4"/>
        <v>1.3260582477585614E-4</v>
      </c>
      <c r="O78">
        <f t="shared" si="5"/>
        <v>21.495867768595041</v>
      </c>
    </row>
    <row r="79" spans="1:15" ht="14" customHeight="1" x14ac:dyDescent="0.2">
      <c r="A79" t="s">
        <v>567</v>
      </c>
      <c r="B79" t="s">
        <v>52</v>
      </c>
      <c r="C79" t="s">
        <v>52</v>
      </c>
      <c r="D79" s="137" t="s">
        <v>201</v>
      </c>
      <c r="E79" s="137" t="s">
        <v>198</v>
      </c>
      <c r="F79" s="122" t="s">
        <v>52</v>
      </c>
      <c r="G79">
        <v>-0.38800000000000001</v>
      </c>
      <c r="H79">
        <v>8.43E-2</v>
      </c>
      <c r="I79" s="121">
        <v>4.1640000000000003E-6</v>
      </c>
      <c r="J79">
        <v>162082</v>
      </c>
      <c r="K79" t="s">
        <v>573</v>
      </c>
      <c r="L79">
        <v>28273</v>
      </c>
      <c r="M79">
        <v>98512</v>
      </c>
      <c r="N79">
        <f t="shared" si="4"/>
        <v>1.3068229615071991E-4</v>
      </c>
      <c r="O79">
        <f t="shared" si="5"/>
        <v>21.184016300592841</v>
      </c>
    </row>
    <row r="80" spans="1:15" ht="14" customHeight="1" x14ac:dyDescent="0.2">
      <c r="A80" t="s">
        <v>568</v>
      </c>
      <c r="B80" t="s">
        <v>52</v>
      </c>
      <c r="C80" t="s">
        <v>52</v>
      </c>
      <c r="D80" s="137" t="s">
        <v>199</v>
      </c>
      <c r="E80" s="137" t="s">
        <v>198</v>
      </c>
      <c r="F80" s="122" t="s">
        <v>52</v>
      </c>
      <c r="G80">
        <v>-4.5199999999999997E-2</v>
      </c>
      <c r="H80">
        <v>9.7999999999999997E-3</v>
      </c>
      <c r="I80" s="121">
        <v>4.1710000000000004E-6</v>
      </c>
      <c r="J80">
        <v>162082</v>
      </c>
      <c r="K80" t="s">
        <v>573</v>
      </c>
      <c r="L80">
        <v>43380</v>
      </c>
      <c r="M80">
        <v>118702</v>
      </c>
      <c r="N80">
        <f t="shared" si="4"/>
        <v>1.3122994144975088E-4</v>
      </c>
      <c r="O80">
        <f t="shared" si="5"/>
        <v>21.272802998750521</v>
      </c>
    </row>
    <row r="81" spans="1:15" ht="14" customHeight="1" x14ac:dyDescent="0.2">
      <c r="A81" t="s">
        <v>569</v>
      </c>
      <c r="B81" t="s">
        <v>52</v>
      </c>
      <c r="C81" t="s">
        <v>52</v>
      </c>
      <c r="D81" s="137" t="s">
        <v>199</v>
      </c>
      <c r="E81" s="137" t="s">
        <v>198</v>
      </c>
      <c r="F81" s="122" t="s">
        <v>52</v>
      </c>
      <c r="G81">
        <v>0.28720000000000001</v>
      </c>
      <c r="H81">
        <v>6.2600000000000003E-2</v>
      </c>
      <c r="I81" s="121">
        <v>4.5569999999999997E-6</v>
      </c>
      <c r="J81">
        <v>162082</v>
      </c>
      <c r="K81" t="s">
        <v>573</v>
      </c>
      <c r="L81">
        <v>15107</v>
      </c>
      <c r="M81">
        <v>20190</v>
      </c>
      <c r="N81">
        <f t="shared" si="4"/>
        <v>1.2984613370049E-4</v>
      </c>
      <c r="O81">
        <f t="shared" si="5"/>
        <v>21.048454102828444</v>
      </c>
    </row>
    <row r="82" spans="1:15" ht="14" customHeight="1" x14ac:dyDescent="0.2">
      <c r="A82" t="s">
        <v>570</v>
      </c>
      <c r="B82" t="s">
        <v>52</v>
      </c>
      <c r="C82" t="s">
        <v>52</v>
      </c>
      <c r="D82" s="137" t="s">
        <v>200</v>
      </c>
      <c r="E82" s="137" t="s">
        <v>198</v>
      </c>
      <c r="F82" s="122" t="s">
        <v>52</v>
      </c>
      <c r="G82">
        <v>-0.20860000000000001</v>
      </c>
      <c r="H82">
        <v>4.5600000000000002E-2</v>
      </c>
      <c r="I82" s="121">
        <v>4.6890000000000003E-6</v>
      </c>
      <c r="J82">
        <v>162082</v>
      </c>
      <c r="K82" t="s">
        <v>573</v>
      </c>
      <c r="L82">
        <v>28273</v>
      </c>
      <c r="M82">
        <v>98512</v>
      </c>
      <c r="N82">
        <f t="shared" si="4"/>
        <v>1.290945973144359E-4</v>
      </c>
      <c r="O82">
        <f t="shared" si="5"/>
        <v>20.926612034472146</v>
      </c>
    </row>
    <row r="83" spans="1:15" ht="14" customHeight="1" x14ac:dyDescent="0.2">
      <c r="A83" t="s">
        <v>571</v>
      </c>
      <c r="B83" t="s">
        <v>52</v>
      </c>
      <c r="C83" t="s">
        <v>52</v>
      </c>
      <c r="D83" s="137" t="s">
        <v>199</v>
      </c>
      <c r="E83" s="137" t="s">
        <v>198</v>
      </c>
      <c r="F83" s="122" t="s">
        <v>52</v>
      </c>
      <c r="G83">
        <v>0.1031</v>
      </c>
      <c r="H83">
        <v>2.2499999999999999E-2</v>
      </c>
      <c r="I83" s="121">
        <v>4.7430000000000002E-6</v>
      </c>
      <c r="J83">
        <v>162082</v>
      </c>
      <c r="K83" t="s">
        <v>573</v>
      </c>
      <c r="L83">
        <v>43380</v>
      </c>
      <c r="M83">
        <v>118702</v>
      </c>
      <c r="N83">
        <f t="shared" si="4"/>
        <v>1.2952728150269637E-4</v>
      </c>
      <c r="O83">
        <f t="shared" si="5"/>
        <v>20.996760493827161</v>
      </c>
    </row>
    <row r="84" spans="1:15" ht="14" customHeight="1" x14ac:dyDescent="0.2">
      <c r="A84" t="s">
        <v>572</v>
      </c>
      <c r="B84" t="s">
        <v>52</v>
      </c>
      <c r="C84" t="s">
        <v>52</v>
      </c>
      <c r="D84" s="137" t="s">
        <v>200</v>
      </c>
      <c r="E84" s="137" t="s">
        <v>201</v>
      </c>
      <c r="F84" s="122" t="s">
        <v>52</v>
      </c>
      <c r="G84">
        <v>-5.11E-2</v>
      </c>
      <c r="H84">
        <v>1.12E-2</v>
      </c>
      <c r="I84" s="121">
        <v>4.8509999999999998E-6</v>
      </c>
      <c r="J84">
        <v>162082</v>
      </c>
      <c r="K84" t="s">
        <v>573</v>
      </c>
      <c r="L84">
        <v>43380</v>
      </c>
      <c r="M84">
        <v>118702</v>
      </c>
      <c r="N84">
        <f t="shared" si="4"/>
        <v>1.2841483393990808E-4</v>
      </c>
      <c r="O84">
        <f t="shared" si="5"/>
        <v>20.81640625</v>
      </c>
    </row>
    <row r="85" spans="1:15" ht="14" customHeight="1" thickBot="1" x14ac:dyDescent="0.25">
      <c r="A85" s="123"/>
      <c r="B85" s="123"/>
      <c r="C85" s="123"/>
      <c r="D85" s="152"/>
      <c r="E85" s="152"/>
      <c r="F85" s="127"/>
      <c r="G85" s="123"/>
      <c r="H85" s="123"/>
      <c r="I85" s="123"/>
      <c r="J85" s="123"/>
      <c r="K85" s="123"/>
      <c r="L85" s="123"/>
      <c r="M85" s="123"/>
      <c r="N85" s="123"/>
      <c r="O85" s="123"/>
    </row>
    <row r="88" spans="1:15" ht="14" customHeight="1" x14ac:dyDescent="0.2">
      <c r="A88" s="48" t="s">
        <v>162</v>
      </c>
      <c r="B88" s="1"/>
    </row>
    <row r="89" spans="1:15" ht="14" customHeight="1" x14ac:dyDescent="0.2">
      <c r="A89" s="1" t="s">
        <v>197</v>
      </c>
      <c r="B89" s="1" t="s">
        <v>649</v>
      </c>
    </row>
    <row r="90" spans="1:15" ht="14" customHeight="1" x14ac:dyDescent="0.2">
      <c r="A90" s="1" t="s">
        <v>196</v>
      </c>
      <c r="B90" s="1" t="s">
        <v>650</v>
      </c>
    </row>
    <row r="91" spans="1:15" ht="14" customHeight="1" x14ac:dyDescent="0.2">
      <c r="A91" s="1" t="s">
        <v>469</v>
      </c>
      <c r="B91" s="1" t="s">
        <v>651</v>
      </c>
    </row>
    <row r="92" spans="1:15" ht="14" customHeight="1" x14ac:dyDescent="0.2">
      <c r="A92" s="1" t="s">
        <v>484</v>
      </c>
      <c r="B92" s="1" t="s">
        <v>485</v>
      </c>
    </row>
    <row r="93" spans="1:15" ht="14" customHeight="1" x14ac:dyDescent="0.2">
      <c r="A93" s="1" t="s">
        <v>644</v>
      </c>
      <c r="B93" s="1" t="s">
        <v>645</v>
      </c>
    </row>
    <row r="94" spans="1:15" ht="14" customHeight="1" x14ac:dyDescent="0.2">
      <c r="A94" s="1" t="s">
        <v>648</v>
      </c>
      <c r="B94" s="1" t="s">
        <v>652</v>
      </c>
    </row>
    <row r="95" spans="1:15" ht="14" customHeight="1" x14ac:dyDescent="0.2">
      <c r="A95" s="1" t="s">
        <v>591</v>
      </c>
      <c r="B95" s="1" t="s">
        <v>482</v>
      </c>
    </row>
    <row r="96" spans="1:15" ht="14" customHeight="1" x14ac:dyDescent="0.2">
      <c r="A96" s="1" t="s">
        <v>592</v>
      </c>
      <c r="B96" s="1" t="s">
        <v>483</v>
      </c>
    </row>
    <row r="97" spans="1:2" ht="14" customHeight="1" x14ac:dyDescent="0.2">
      <c r="A97" s="1" t="s">
        <v>486</v>
      </c>
      <c r="B97" s="1" t="s">
        <v>487</v>
      </c>
    </row>
    <row r="98" spans="1:2" ht="14" customHeight="1" x14ac:dyDescent="0.2">
      <c r="A98" s="1" t="s">
        <v>488</v>
      </c>
      <c r="B98" s="1" t="s">
        <v>489</v>
      </c>
    </row>
    <row r="99" spans="1:2" ht="14" customHeight="1" x14ac:dyDescent="0.2">
      <c r="A99" s="1" t="s">
        <v>490</v>
      </c>
      <c r="B99" s="1" t="s">
        <v>491</v>
      </c>
    </row>
  </sheetData>
  <mergeCells count="17">
    <mergeCell ref="N3:N4"/>
    <mergeCell ref="O3:O4"/>
    <mergeCell ref="A40:O40"/>
    <mergeCell ref="A6:O6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21B8-7030-524E-A24A-962DCC6237BE}">
  <dimension ref="A1:O166"/>
  <sheetViews>
    <sheetView zoomScale="88" workbookViewId="0">
      <selection activeCell="A158" sqref="A158:B166"/>
    </sheetView>
  </sheetViews>
  <sheetFormatPr baseColWidth="10" defaultRowHeight="14" customHeight="1" x14ac:dyDescent="0.2"/>
  <cols>
    <col min="4" max="5" width="10.83203125" style="137"/>
    <col min="12" max="13" width="10.83203125" style="122"/>
    <col min="14" max="14" width="12.1640625" bestFit="1" customWidth="1"/>
  </cols>
  <sheetData>
    <row r="1" spans="1:15" ht="14" customHeight="1" x14ac:dyDescent="0.2">
      <c r="A1" s="125" t="s">
        <v>604</v>
      </c>
    </row>
    <row r="2" spans="1:15" ht="14" customHeight="1" thickBot="1" x14ac:dyDescent="0.25"/>
    <row r="3" spans="1:15" ht="14" customHeight="1" x14ac:dyDescent="0.2">
      <c r="A3" s="197" t="s">
        <v>197</v>
      </c>
      <c r="B3" s="197" t="s">
        <v>196</v>
      </c>
      <c r="C3" s="197" t="s">
        <v>469</v>
      </c>
      <c r="D3" s="197" t="s">
        <v>470</v>
      </c>
      <c r="E3" s="197" t="s">
        <v>471</v>
      </c>
      <c r="F3" s="197" t="s">
        <v>472</v>
      </c>
      <c r="G3" s="197" t="s">
        <v>473</v>
      </c>
      <c r="H3" s="197" t="s">
        <v>474</v>
      </c>
      <c r="I3" s="197" t="s">
        <v>475</v>
      </c>
      <c r="J3" s="197" t="s">
        <v>476</v>
      </c>
      <c r="K3" s="197" t="s">
        <v>35</v>
      </c>
      <c r="L3" s="199" t="s">
        <v>477</v>
      </c>
      <c r="M3" s="199" t="s">
        <v>478</v>
      </c>
      <c r="N3" s="197" t="s">
        <v>467</v>
      </c>
      <c r="O3" s="197" t="s">
        <v>468</v>
      </c>
    </row>
    <row r="4" spans="1:15" ht="14" customHeight="1" thickBot="1" x14ac:dyDescent="0.25">
      <c r="A4" s="198"/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200"/>
      <c r="M4" s="200"/>
      <c r="N4" s="198"/>
      <c r="O4" s="198"/>
    </row>
    <row r="5" spans="1:15" ht="14" customHeight="1" x14ac:dyDescent="0.2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6"/>
      <c r="M5" s="126"/>
      <c r="N5" s="124"/>
      <c r="O5" s="124"/>
    </row>
    <row r="6" spans="1:15" ht="14" customHeight="1" x14ac:dyDescent="0.2">
      <c r="A6" s="201" t="s">
        <v>479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</row>
    <row r="7" spans="1:15" ht="14" customHeight="1" x14ac:dyDescent="0.2">
      <c r="A7" t="s">
        <v>215</v>
      </c>
      <c r="B7">
        <v>1</v>
      </c>
      <c r="C7">
        <v>4548453</v>
      </c>
      <c r="D7" s="137" t="s">
        <v>198</v>
      </c>
      <c r="E7" s="137" t="s">
        <v>199</v>
      </c>
      <c r="F7">
        <v>0.78500000000000003</v>
      </c>
      <c r="G7">
        <v>-1.0904017E-2</v>
      </c>
      <c r="H7">
        <v>1.7758889999999999E-3</v>
      </c>
      <c r="I7" s="121">
        <v>8.1499999999999998E-10</v>
      </c>
      <c r="J7">
        <v>939356</v>
      </c>
      <c r="K7" t="s">
        <v>216</v>
      </c>
      <c r="L7" s="122" t="s">
        <v>52</v>
      </c>
      <c r="M7" s="122" t="s">
        <v>52</v>
      </c>
      <c r="N7">
        <f t="shared" ref="N7:N38" si="0">(G7^2)/((J7*(H7^2))+G7^2)</f>
        <v>4.0132273397206778E-5</v>
      </c>
      <c r="O7">
        <f t="shared" ref="O7:O38" si="1">(N7*J7)/(1-N7)</f>
        <v>37.700004796206123</v>
      </c>
    </row>
    <row r="8" spans="1:15" ht="14" customHeight="1" x14ac:dyDescent="0.2">
      <c r="A8" t="s">
        <v>217</v>
      </c>
      <c r="B8">
        <v>1</v>
      </c>
      <c r="C8">
        <v>33837334</v>
      </c>
      <c r="D8" s="137" t="s">
        <v>199</v>
      </c>
      <c r="E8" s="137" t="s">
        <v>201</v>
      </c>
      <c r="F8">
        <v>0.32800000000000001</v>
      </c>
      <c r="G8">
        <v>-9.7471260000000001E-3</v>
      </c>
      <c r="H8">
        <v>1.58537E-3</v>
      </c>
      <c r="I8" s="121">
        <v>7.79E-10</v>
      </c>
      <c r="J8">
        <v>902538</v>
      </c>
      <c r="K8" t="s">
        <v>216</v>
      </c>
      <c r="L8" s="122" t="s">
        <v>52</v>
      </c>
      <c r="M8" s="122" t="s">
        <v>52</v>
      </c>
      <c r="N8">
        <f t="shared" si="0"/>
        <v>4.1880147622164837E-5</v>
      </c>
      <c r="O8">
        <f t="shared" si="1"/>
        <v>37.80000774451787</v>
      </c>
    </row>
    <row r="9" spans="1:15" ht="14" customHeight="1" x14ac:dyDescent="0.2">
      <c r="A9" t="s">
        <v>218</v>
      </c>
      <c r="B9">
        <v>1</v>
      </c>
      <c r="C9">
        <v>66407700</v>
      </c>
      <c r="D9" s="137" t="s">
        <v>201</v>
      </c>
      <c r="E9" s="137" t="s">
        <v>199</v>
      </c>
      <c r="F9">
        <v>0.26700000000000002</v>
      </c>
      <c r="G9">
        <v>-9.329047E-3</v>
      </c>
      <c r="H9">
        <v>1.649158E-3</v>
      </c>
      <c r="I9" s="121">
        <v>1.5799999999999999E-8</v>
      </c>
      <c r="J9">
        <v>939356</v>
      </c>
      <c r="K9" t="s">
        <v>216</v>
      </c>
      <c r="L9" s="122" t="s">
        <v>52</v>
      </c>
      <c r="M9" s="122" t="s">
        <v>52</v>
      </c>
      <c r="N9">
        <f t="shared" si="0"/>
        <v>3.4064735592744537E-5</v>
      </c>
      <c r="O9">
        <f t="shared" si="1"/>
        <v>32.000003839127885</v>
      </c>
    </row>
    <row r="10" spans="1:15" ht="14" customHeight="1" x14ac:dyDescent="0.2">
      <c r="A10" t="s">
        <v>219</v>
      </c>
      <c r="B10">
        <v>1</v>
      </c>
      <c r="C10">
        <v>71491890</v>
      </c>
      <c r="D10" s="137" t="s">
        <v>200</v>
      </c>
      <c r="E10" s="137" t="s">
        <v>199</v>
      </c>
      <c r="F10">
        <v>0.27800000000000002</v>
      </c>
      <c r="G10">
        <v>9.7027109999999993E-3</v>
      </c>
      <c r="H10">
        <v>1.628467E-3</v>
      </c>
      <c r="I10" s="121">
        <v>2.5500000000000001E-9</v>
      </c>
      <c r="J10">
        <v>939356</v>
      </c>
      <c r="K10" t="s">
        <v>216</v>
      </c>
      <c r="L10" s="122" t="s">
        <v>52</v>
      </c>
      <c r="M10" s="122" t="s">
        <v>52</v>
      </c>
      <c r="N10">
        <f t="shared" si="0"/>
        <v>3.7790413252326262E-5</v>
      </c>
      <c r="O10">
        <f t="shared" si="1"/>
        <v>35.499992990457756</v>
      </c>
    </row>
    <row r="11" spans="1:15" ht="14" customHeight="1" x14ac:dyDescent="0.2">
      <c r="A11" t="s">
        <v>220</v>
      </c>
      <c r="B11">
        <v>1</v>
      </c>
      <c r="C11">
        <v>165119792</v>
      </c>
      <c r="D11" s="137" t="s">
        <v>199</v>
      </c>
      <c r="E11" s="137" t="s">
        <v>198</v>
      </c>
      <c r="F11">
        <v>0.68400000000000005</v>
      </c>
      <c r="G11">
        <v>-8.6381280000000001E-3</v>
      </c>
      <c r="H11">
        <v>1.569272E-3</v>
      </c>
      <c r="I11" s="121">
        <v>3.7599999999999999E-8</v>
      </c>
      <c r="J11">
        <v>939356</v>
      </c>
      <c r="K11" t="s">
        <v>216</v>
      </c>
      <c r="L11" s="122" t="s">
        <v>52</v>
      </c>
      <c r="M11" s="122" t="s">
        <v>52</v>
      </c>
      <c r="N11">
        <f t="shared" si="0"/>
        <v>3.2255115134910925E-5</v>
      </c>
      <c r="O11">
        <f t="shared" si="1"/>
        <v>30.300013263085777</v>
      </c>
    </row>
    <row r="12" spans="1:15" ht="14" customHeight="1" x14ac:dyDescent="0.2">
      <c r="A12" t="s">
        <v>221</v>
      </c>
      <c r="B12">
        <v>1</v>
      </c>
      <c r="C12">
        <v>173848808</v>
      </c>
      <c r="D12" s="137" t="s">
        <v>199</v>
      </c>
      <c r="E12" s="137" t="s">
        <v>198</v>
      </c>
      <c r="F12">
        <v>0.217</v>
      </c>
      <c r="G12">
        <v>-1.0996456999999999E-2</v>
      </c>
      <c r="H12">
        <v>1.769942E-3</v>
      </c>
      <c r="I12" s="121">
        <v>5.1299999999999999E-10</v>
      </c>
      <c r="J12">
        <v>939356</v>
      </c>
      <c r="K12" t="s">
        <v>216</v>
      </c>
      <c r="L12" s="122" t="s">
        <v>52</v>
      </c>
      <c r="M12" s="122" t="s">
        <v>52</v>
      </c>
      <c r="N12">
        <f t="shared" si="0"/>
        <v>4.109031127773704E-5</v>
      </c>
      <c r="O12">
        <f t="shared" si="1"/>
        <v>38.600016527304383</v>
      </c>
    </row>
    <row r="13" spans="1:15" ht="14" customHeight="1" x14ac:dyDescent="0.2">
      <c r="A13" t="s">
        <v>222</v>
      </c>
      <c r="B13">
        <v>1</v>
      </c>
      <c r="C13">
        <v>205719532</v>
      </c>
      <c r="D13" s="137" t="s">
        <v>199</v>
      </c>
      <c r="E13" s="137" t="s">
        <v>198</v>
      </c>
      <c r="F13">
        <v>0.55300000000000005</v>
      </c>
      <c r="G13">
        <v>8.7677399999999996E-3</v>
      </c>
      <c r="H13">
        <v>1.4674169999999999E-3</v>
      </c>
      <c r="I13" s="121">
        <v>2.3100000000000001E-9</v>
      </c>
      <c r="J13">
        <v>939356</v>
      </c>
      <c r="K13" t="s">
        <v>216</v>
      </c>
      <c r="L13" s="122" t="s">
        <v>52</v>
      </c>
      <c r="M13" s="122" t="s">
        <v>52</v>
      </c>
      <c r="N13">
        <f t="shared" si="0"/>
        <v>3.8003317901870174E-5</v>
      </c>
      <c r="O13">
        <f t="shared" si="1"/>
        <v>35.700001409531822</v>
      </c>
    </row>
    <row r="14" spans="1:15" ht="14" customHeight="1" x14ac:dyDescent="0.2">
      <c r="A14" t="s">
        <v>223</v>
      </c>
      <c r="B14">
        <v>2</v>
      </c>
      <c r="C14">
        <v>430975</v>
      </c>
      <c r="D14" s="137" t="s">
        <v>200</v>
      </c>
      <c r="E14" s="137" t="s">
        <v>201</v>
      </c>
      <c r="F14">
        <v>3.49E-2</v>
      </c>
      <c r="G14">
        <v>-2.6010899000000001E-2</v>
      </c>
      <c r="H14">
        <v>3.971245E-3</v>
      </c>
      <c r="I14" s="121">
        <v>5.6300000000000002E-11</v>
      </c>
      <c r="J14">
        <v>941280</v>
      </c>
      <c r="K14" t="s">
        <v>216</v>
      </c>
      <c r="L14" s="122" t="s">
        <v>52</v>
      </c>
      <c r="M14" s="122" t="s">
        <v>52</v>
      </c>
      <c r="N14">
        <f t="shared" si="0"/>
        <v>4.5574166986771078E-5</v>
      </c>
      <c r="O14">
        <f t="shared" si="1"/>
        <v>42.900007033392157</v>
      </c>
    </row>
    <row r="15" spans="1:15" ht="14" customHeight="1" x14ac:dyDescent="0.2">
      <c r="A15" t="s">
        <v>224</v>
      </c>
      <c r="B15">
        <v>2</v>
      </c>
      <c r="C15">
        <v>27730940</v>
      </c>
      <c r="D15" s="137" t="s">
        <v>201</v>
      </c>
      <c r="E15" s="137" t="s">
        <v>200</v>
      </c>
      <c r="F15">
        <v>0.60099999999999998</v>
      </c>
      <c r="G15">
        <v>2.0889834999999999E-2</v>
      </c>
      <c r="H15">
        <v>1.488339E-3</v>
      </c>
      <c r="I15" s="121">
        <v>8.0500000000000002E-45</v>
      </c>
      <c r="J15">
        <v>941280</v>
      </c>
      <c r="K15" t="s">
        <v>216</v>
      </c>
      <c r="L15" s="122" t="s">
        <v>52</v>
      </c>
      <c r="M15" s="122" t="s">
        <v>52</v>
      </c>
      <c r="N15">
        <f t="shared" si="0"/>
        <v>2.0924571854556264E-4</v>
      </c>
      <c r="O15">
        <f t="shared" si="1"/>
        <v>197.00003136568381</v>
      </c>
    </row>
    <row r="16" spans="1:15" ht="14" customHeight="1" x14ac:dyDescent="0.2">
      <c r="A16" t="s">
        <v>225</v>
      </c>
      <c r="B16">
        <v>2</v>
      </c>
      <c r="C16">
        <v>27860551</v>
      </c>
      <c r="D16" s="137" t="s">
        <v>198</v>
      </c>
      <c r="E16" s="137" t="s">
        <v>199</v>
      </c>
      <c r="F16">
        <v>0.56908300000000001</v>
      </c>
      <c r="G16">
        <v>-8.7814450000000006E-3</v>
      </c>
      <c r="H16">
        <v>1.471773E-3</v>
      </c>
      <c r="I16" s="121">
        <v>2.45E-9</v>
      </c>
      <c r="J16">
        <v>941280</v>
      </c>
      <c r="K16" t="s">
        <v>216</v>
      </c>
      <c r="L16" s="122" t="s">
        <v>52</v>
      </c>
      <c r="M16" s="122" t="s">
        <v>52</v>
      </c>
      <c r="N16">
        <f t="shared" si="0"/>
        <v>3.7819436370996119E-5</v>
      </c>
      <c r="O16">
        <f t="shared" si="1"/>
        <v>35.600025440188169</v>
      </c>
    </row>
    <row r="17" spans="1:15" ht="14" customHeight="1" x14ac:dyDescent="0.2">
      <c r="A17" t="s">
        <v>226</v>
      </c>
      <c r="B17">
        <v>2</v>
      </c>
      <c r="C17">
        <v>45155276</v>
      </c>
      <c r="D17" s="137" t="s">
        <v>200</v>
      </c>
      <c r="E17" s="137" t="s">
        <v>201</v>
      </c>
      <c r="F17">
        <v>0.32900000000000001</v>
      </c>
      <c r="G17">
        <v>1.4926976999999999E-2</v>
      </c>
      <c r="H17">
        <v>1.551195E-3</v>
      </c>
      <c r="I17" s="121">
        <v>6.3099999999999997E-22</v>
      </c>
      <c r="J17">
        <v>941280</v>
      </c>
      <c r="K17" t="s">
        <v>216</v>
      </c>
      <c r="L17" s="122" t="s">
        <v>52</v>
      </c>
      <c r="M17" s="122" t="s">
        <v>52</v>
      </c>
      <c r="N17">
        <f t="shared" si="0"/>
        <v>9.8366989814733513E-5</v>
      </c>
      <c r="O17">
        <f t="shared" si="1"/>
        <v>92.599988954982734</v>
      </c>
    </row>
    <row r="18" spans="1:15" ht="14" customHeight="1" x14ac:dyDescent="0.2">
      <c r="A18" t="s">
        <v>202</v>
      </c>
      <c r="B18">
        <v>2</v>
      </c>
      <c r="C18">
        <v>45159091</v>
      </c>
      <c r="D18" s="137" t="s">
        <v>199</v>
      </c>
      <c r="E18" s="137" t="s">
        <v>198</v>
      </c>
      <c r="F18">
        <v>0.55091800000000002</v>
      </c>
      <c r="G18">
        <v>8.4428349999999992E-3</v>
      </c>
      <c r="H18">
        <v>1.465275E-3</v>
      </c>
      <c r="I18" s="121">
        <v>8.4000000000000008E-9</v>
      </c>
      <c r="J18">
        <v>941280</v>
      </c>
      <c r="K18" t="s">
        <v>216</v>
      </c>
      <c r="L18" s="122" t="s">
        <v>52</v>
      </c>
      <c r="M18" s="122" t="s">
        <v>52</v>
      </c>
      <c r="N18">
        <f t="shared" si="0"/>
        <v>3.5269895676176155E-5</v>
      </c>
      <c r="O18">
        <f t="shared" si="1"/>
        <v>33.200018363255204</v>
      </c>
    </row>
    <row r="19" spans="1:15" ht="14" customHeight="1" x14ac:dyDescent="0.2">
      <c r="A19" t="s">
        <v>227</v>
      </c>
      <c r="B19">
        <v>2</v>
      </c>
      <c r="C19">
        <v>63581507</v>
      </c>
      <c r="D19" s="137" t="s">
        <v>198</v>
      </c>
      <c r="E19" s="137" t="s">
        <v>199</v>
      </c>
      <c r="F19">
        <v>0.28299999999999997</v>
      </c>
      <c r="G19">
        <v>1.019455E-2</v>
      </c>
      <c r="H19">
        <v>1.6179790000000001E-3</v>
      </c>
      <c r="I19" s="121">
        <v>3E-10</v>
      </c>
      <c r="J19">
        <v>941280</v>
      </c>
      <c r="K19" t="s">
        <v>216</v>
      </c>
      <c r="L19" s="122" t="s">
        <v>52</v>
      </c>
      <c r="M19" s="122" t="s">
        <v>52</v>
      </c>
      <c r="N19">
        <f t="shared" si="0"/>
        <v>4.2174817472576549E-5</v>
      </c>
      <c r="O19">
        <f t="shared" si="1"/>
        <v>39.699986530272433</v>
      </c>
    </row>
    <row r="20" spans="1:15" ht="14" customHeight="1" x14ac:dyDescent="0.2">
      <c r="A20" t="s">
        <v>228</v>
      </c>
      <c r="B20">
        <v>2</v>
      </c>
      <c r="C20">
        <v>74334462</v>
      </c>
      <c r="D20" s="137" t="s">
        <v>199</v>
      </c>
      <c r="E20" s="137" t="s">
        <v>198</v>
      </c>
      <c r="F20">
        <v>0.54500000000000004</v>
      </c>
      <c r="G20">
        <v>8.7571569999999998E-3</v>
      </c>
      <c r="H20">
        <v>1.4635970000000001E-3</v>
      </c>
      <c r="I20" s="121">
        <v>2.1499999999999998E-9</v>
      </c>
      <c r="J20">
        <v>941280</v>
      </c>
      <c r="K20" t="s">
        <v>216</v>
      </c>
      <c r="L20" s="122" t="s">
        <v>52</v>
      </c>
      <c r="M20" s="122" t="s">
        <v>52</v>
      </c>
      <c r="N20">
        <f t="shared" si="0"/>
        <v>3.8031889463270231E-5</v>
      </c>
      <c r="O20">
        <f t="shared" si="1"/>
        <v>35.800018456331721</v>
      </c>
    </row>
    <row r="21" spans="1:15" ht="14" customHeight="1" x14ac:dyDescent="0.2">
      <c r="A21" t="s">
        <v>203</v>
      </c>
      <c r="B21">
        <v>2</v>
      </c>
      <c r="C21">
        <v>98275354</v>
      </c>
      <c r="D21" s="137" t="s">
        <v>199</v>
      </c>
      <c r="E21" s="137" t="s">
        <v>198</v>
      </c>
      <c r="F21">
        <v>8.5199999999999998E-2</v>
      </c>
      <c r="G21">
        <v>1.7449894000000001E-2</v>
      </c>
      <c r="H21">
        <v>2.6158499999999999E-3</v>
      </c>
      <c r="I21" s="121">
        <v>2.5299999999999999E-11</v>
      </c>
      <c r="J21">
        <v>937516</v>
      </c>
      <c r="K21" t="s">
        <v>216</v>
      </c>
      <c r="L21" s="122" t="s">
        <v>52</v>
      </c>
      <c r="M21" s="122" t="s">
        <v>52</v>
      </c>
      <c r="N21">
        <f t="shared" si="0"/>
        <v>4.746359296001015E-5</v>
      </c>
      <c r="O21">
        <f t="shared" si="1"/>
        <v>44.499989946906446</v>
      </c>
    </row>
    <row r="22" spans="1:15" ht="14" customHeight="1" x14ac:dyDescent="0.2">
      <c r="A22" t="s">
        <v>229</v>
      </c>
      <c r="B22">
        <v>2</v>
      </c>
      <c r="C22">
        <v>144225215</v>
      </c>
      <c r="D22" s="137" t="s">
        <v>199</v>
      </c>
      <c r="E22" s="137" t="s">
        <v>201</v>
      </c>
      <c r="F22">
        <v>0.36399999999999999</v>
      </c>
      <c r="G22">
        <v>-1.0912645E-2</v>
      </c>
      <c r="H22">
        <v>1.514769E-3</v>
      </c>
      <c r="I22" s="121">
        <v>5.7199999999999999E-13</v>
      </c>
      <c r="J22">
        <v>941280</v>
      </c>
      <c r="K22" t="s">
        <v>216</v>
      </c>
      <c r="L22" s="122" t="s">
        <v>52</v>
      </c>
      <c r="M22" s="122" t="s">
        <v>52</v>
      </c>
      <c r="N22">
        <f t="shared" si="0"/>
        <v>5.5134629577451103E-5</v>
      </c>
      <c r="O22">
        <f t="shared" si="1"/>
        <v>51.899985615145134</v>
      </c>
    </row>
    <row r="23" spans="1:15" ht="14" customHeight="1" x14ac:dyDescent="0.2">
      <c r="A23" t="s">
        <v>230</v>
      </c>
      <c r="B23">
        <v>2</v>
      </c>
      <c r="C23">
        <v>147956293</v>
      </c>
      <c r="D23" s="137" t="s">
        <v>200</v>
      </c>
      <c r="E23" s="137" t="s">
        <v>198</v>
      </c>
      <c r="F23">
        <v>3.6200000000000003E-2</v>
      </c>
      <c r="G23">
        <v>2.2885323999999999E-2</v>
      </c>
      <c r="H23">
        <v>3.9019150000000002E-3</v>
      </c>
      <c r="I23" s="121">
        <v>4.4400000000000004E-9</v>
      </c>
      <c r="J23">
        <v>941280</v>
      </c>
      <c r="K23" t="s">
        <v>216</v>
      </c>
      <c r="L23" s="122" t="s">
        <v>52</v>
      </c>
      <c r="M23" s="122" t="s">
        <v>52</v>
      </c>
      <c r="N23">
        <f t="shared" si="0"/>
        <v>3.6544651055026359E-5</v>
      </c>
      <c r="O23">
        <f t="shared" si="1"/>
        <v>34.40000628130106</v>
      </c>
    </row>
    <row r="24" spans="1:15" ht="14" customHeight="1" x14ac:dyDescent="0.2">
      <c r="A24" t="s">
        <v>231</v>
      </c>
      <c r="B24">
        <v>2</v>
      </c>
      <c r="C24">
        <v>225475560</v>
      </c>
      <c r="D24" s="137" t="s">
        <v>201</v>
      </c>
      <c r="E24" s="137" t="s">
        <v>200</v>
      </c>
      <c r="F24">
        <v>0.38300000000000001</v>
      </c>
      <c r="G24">
        <v>-9.588381E-3</v>
      </c>
      <c r="H24">
        <v>1.4992829999999999E-3</v>
      </c>
      <c r="I24" s="121">
        <v>1.6300000000000001E-10</v>
      </c>
      <c r="J24">
        <v>941280</v>
      </c>
      <c r="K24" t="s">
        <v>216</v>
      </c>
      <c r="L24" s="122" t="s">
        <v>52</v>
      </c>
      <c r="M24" s="122" t="s">
        <v>52</v>
      </c>
      <c r="N24">
        <f t="shared" si="0"/>
        <v>4.3449584788333213E-5</v>
      </c>
      <c r="O24">
        <f t="shared" si="1"/>
        <v>40.900002257678224</v>
      </c>
    </row>
    <row r="25" spans="1:15" ht="14" customHeight="1" x14ac:dyDescent="0.2">
      <c r="A25" t="s">
        <v>232</v>
      </c>
      <c r="B25">
        <v>3</v>
      </c>
      <c r="C25">
        <v>70968431</v>
      </c>
      <c r="D25" s="137" t="s">
        <v>200</v>
      </c>
      <c r="E25" s="137" t="s">
        <v>199</v>
      </c>
      <c r="F25">
        <v>0.30099999999999999</v>
      </c>
      <c r="G25">
        <v>-1.0309670999999999E-2</v>
      </c>
      <c r="H25">
        <v>1.5889260000000001E-3</v>
      </c>
      <c r="I25" s="121">
        <v>8.5699999999999999E-11</v>
      </c>
      <c r="J25">
        <v>941280</v>
      </c>
      <c r="K25" t="s">
        <v>216</v>
      </c>
      <c r="L25" s="122" t="s">
        <v>52</v>
      </c>
      <c r="M25" s="122" t="s">
        <v>52</v>
      </c>
      <c r="N25">
        <f t="shared" si="0"/>
        <v>4.4724347647242639E-5</v>
      </c>
      <c r="O25">
        <f t="shared" si="1"/>
        <v>42.100016849186069</v>
      </c>
    </row>
    <row r="26" spans="1:15" ht="14" customHeight="1" x14ac:dyDescent="0.2">
      <c r="A26" t="s">
        <v>233</v>
      </c>
      <c r="B26">
        <v>3</v>
      </c>
      <c r="C26">
        <v>85457240</v>
      </c>
      <c r="D26" s="137" t="s">
        <v>198</v>
      </c>
      <c r="E26" s="137" t="s">
        <v>199</v>
      </c>
      <c r="F26">
        <v>0.61399999999999999</v>
      </c>
      <c r="G26">
        <v>-1.4357061000000001E-2</v>
      </c>
      <c r="H26">
        <v>1.500092E-3</v>
      </c>
      <c r="I26" s="121">
        <v>1.0500000000000001E-21</v>
      </c>
      <c r="J26">
        <v>937516</v>
      </c>
      <c r="K26" t="s">
        <v>216</v>
      </c>
      <c r="L26" s="122" t="s">
        <v>52</v>
      </c>
      <c r="M26" s="122" t="s">
        <v>52</v>
      </c>
      <c r="N26">
        <f t="shared" si="0"/>
        <v>9.7695415059181217E-5</v>
      </c>
      <c r="O26">
        <f t="shared" si="1"/>
        <v>91.599963641090667</v>
      </c>
    </row>
    <row r="27" spans="1:15" ht="14" customHeight="1" x14ac:dyDescent="0.2">
      <c r="A27" t="s">
        <v>205</v>
      </c>
      <c r="B27">
        <v>3</v>
      </c>
      <c r="C27">
        <v>85475292</v>
      </c>
      <c r="D27" s="137" t="s">
        <v>201</v>
      </c>
      <c r="E27" s="137" t="s">
        <v>200</v>
      </c>
      <c r="F27">
        <v>0.35899999999999999</v>
      </c>
      <c r="G27">
        <v>-1.2656173E-2</v>
      </c>
      <c r="H27">
        <v>1.647693E-3</v>
      </c>
      <c r="I27" s="121">
        <v>1.58E-14</v>
      </c>
      <c r="J27">
        <v>800322</v>
      </c>
      <c r="K27" t="s">
        <v>216</v>
      </c>
      <c r="L27" s="122" t="s">
        <v>52</v>
      </c>
      <c r="M27" s="122" t="s">
        <v>52</v>
      </c>
      <c r="N27">
        <f t="shared" si="0"/>
        <v>7.3714927285550692E-5</v>
      </c>
      <c r="O27">
        <f t="shared" si="1"/>
        <v>59.000027217742705</v>
      </c>
    </row>
    <row r="28" spans="1:15" ht="14" customHeight="1" x14ac:dyDescent="0.2">
      <c r="A28" t="s">
        <v>234</v>
      </c>
      <c r="B28">
        <v>3</v>
      </c>
      <c r="C28">
        <v>93994255</v>
      </c>
      <c r="D28" s="137" t="s">
        <v>200</v>
      </c>
      <c r="E28" s="137" t="s">
        <v>201</v>
      </c>
      <c r="F28">
        <v>0.39800000000000002</v>
      </c>
      <c r="G28">
        <v>-8.7759459999999997E-3</v>
      </c>
      <c r="H28">
        <v>1.491956E-3</v>
      </c>
      <c r="I28" s="121">
        <v>4.1299999999999996E-9</v>
      </c>
      <c r="J28">
        <v>937516</v>
      </c>
      <c r="K28" t="s">
        <v>216</v>
      </c>
      <c r="L28" s="122" t="s">
        <v>52</v>
      </c>
      <c r="M28" s="122" t="s">
        <v>52</v>
      </c>
      <c r="N28">
        <f t="shared" si="0"/>
        <v>3.6904653988368002E-5</v>
      </c>
      <c r="O28">
        <f t="shared" si="1"/>
        <v>34.599980488866763</v>
      </c>
    </row>
    <row r="29" spans="1:15" ht="14" customHeight="1" x14ac:dyDescent="0.2">
      <c r="A29" t="s">
        <v>235</v>
      </c>
      <c r="B29">
        <v>3</v>
      </c>
      <c r="C29">
        <v>131576287</v>
      </c>
      <c r="D29" s="137" t="s">
        <v>201</v>
      </c>
      <c r="E29" s="137" t="s">
        <v>198</v>
      </c>
      <c r="F29">
        <v>0.20899999999999999</v>
      </c>
      <c r="G29">
        <v>-9.9642229999999995E-3</v>
      </c>
      <c r="H29">
        <v>1.792521E-3</v>
      </c>
      <c r="I29" s="121">
        <v>2.6499999999999999E-8</v>
      </c>
      <c r="J29">
        <v>941280</v>
      </c>
      <c r="K29" t="s">
        <v>216</v>
      </c>
      <c r="L29" s="122" t="s">
        <v>52</v>
      </c>
      <c r="M29" s="122" t="s">
        <v>52</v>
      </c>
      <c r="N29">
        <f t="shared" si="0"/>
        <v>3.2826553257181781E-5</v>
      </c>
      <c r="O29">
        <f t="shared" si="1"/>
        <v>30.899992390165909</v>
      </c>
    </row>
    <row r="30" spans="1:15" ht="14" customHeight="1" x14ac:dyDescent="0.2">
      <c r="A30" t="s">
        <v>236</v>
      </c>
      <c r="B30">
        <v>3</v>
      </c>
      <c r="C30">
        <v>141124607</v>
      </c>
      <c r="D30" s="137" t="s">
        <v>201</v>
      </c>
      <c r="E30" s="137" t="s">
        <v>200</v>
      </c>
      <c r="F30">
        <v>0.33864300000000003</v>
      </c>
      <c r="G30">
        <v>-8.9004050000000001E-3</v>
      </c>
      <c r="H30">
        <v>1.5400559999999999E-3</v>
      </c>
      <c r="I30" s="121">
        <v>7.3499999999999996E-9</v>
      </c>
      <c r="J30">
        <v>941280</v>
      </c>
      <c r="K30" t="s">
        <v>216</v>
      </c>
      <c r="L30" s="122" t="s">
        <v>52</v>
      </c>
      <c r="M30" s="122" t="s">
        <v>52</v>
      </c>
      <c r="N30">
        <f t="shared" si="0"/>
        <v>3.5482341448352804E-5</v>
      </c>
      <c r="O30">
        <f t="shared" si="1"/>
        <v>33.400003468832985</v>
      </c>
    </row>
    <row r="31" spans="1:15" ht="14" customHeight="1" x14ac:dyDescent="0.2">
      <c r="A31" t="s">
        <v>237</v>
      </c>
      <c r="B31">
        <v>3</v>
      </c>
      <c r="C31">
        <v>141267295</v>
      </c>
      <c r="D31" s="137" t="s">
        <v>199</v>
      </c>
      <c r="E31" s="137" t="s">
        <v>201</v>
      </c>
      <c r="F31">
        <v>6.2899999999999998E-2</v>
      </c>
      <c r="G31">
        <v>-1.6660293999999999E-2</v>
      </c>
      <c r="H31">
        <v>3.0019769999999999E-3</v>
      </c>
      <c r="I31" s="121">
        <v>2.85E-8</v>
      </c>
      <c r="J31">
        <v>941280</v>
      </c>
      <c r="K31" t="s">
        <v>216</v>
      </c>
      <c r="L31" s="122" t="s">
        <v>52</v>
      </c>
      <c r="M31" s="122" t="s">
        <v>52</v>
      </c>
      <c r="N31">
        <f t="shared" si="0"/>
        <v>3.2720321289483732E-5</v>
      </c>
      <c r="O31">
        <f t="shared" si="1"/>
        <v>30.799991808992953</v>
      </c>
    </row>
    <row r="32" spans="1:15" ht="14" customHeight="1" x14ac:dyDescent="0.2">
      <c r="A32" t="s">
        <v>238</v>
      </c>
      <c r="B32">
        <v>3</v>
      </c>
      <c r="C32">
        <v>158187811</v>
      </c>
      <c r="D32" s="137" t="s">
        <v>198</v>
      </c>
      <c r="E32" s="137" t="s">
        <v>200</v>
      </c>
      <c r="F32">
        <v>0.55400000000000005</v>
      </c>
      <c r="G32">
        <v>-8.0308940000000002E-3</v>
      </c>
      <c r="H32">
        <v>1.4662340000000001E-3</v>
      </c>
      <c r="I32" s="121">
        <v>4.2699999999999999E-8</v>
      </c>
      <c r="J32">
        <v>941280</v>
      </c>
      <c r="K32" t="s">
        <v>216</v>
      </c>
      <c r="L32" s="122" t="s">
        <v>52</v>
      </c>
      <c r="M32" s="122" t="s">
        <v>52</v>
      </c>
      <c r="N32">
        <f t="shared" si="0"/>
        <v>3.187047548842159E-5</v>
      </c>
      <c r="O32">
        <f t="shared" si="1"/>
        <v>29.999997281919502</v>
      </c>
    </row>
    <row r="33" spans="1:15" ht="14" customHeight="1" x14ac:dyDescent="0.2">
      <c r="A33" t="s">
        <v>239</v>
      </c>
      <c r="B33">
        <v>4</v>
      </c>
      <c r="C33">
        <v>3446091</v>
      </c>
      <c r="D33" s="137" t="s">
        <v>200</v>
      </c>
      <c r="E33" s="137" t="s">
        <v>198</v>
      </c>
      <c r="F33">
        <v>0.14299999999999999</v>
      </c>
      <c r="G33">
        <v>-1.1740341E-2</v>
      </c>
      <c r="H33">
        <v>2.081935E-3</v>
      </c>
      <c r="I33" s="121">
        <v>1.6700000000000001E-8</v>
      </c>
      <c r="J33">
        <v>941280</v>
      </c>
      <c r="K33" t="s">
        <v>216</v>
      </c>
      <c r="L33" s="122" t="s">
        <v>52</v>
      </c>
      <c r="M33" s="122" t="s">
        <v>52</v>
      </c>
      <c r="N33">
        <f t="shared" si="0"/>
        <v>3.3782640137710664E-5</v>
      </c>
      <c r="O33">
        <f t="shared" si="1"/>
        <v>31.799997796706243</v>
      </c>
    </row>
    <row r="34" spans="1:15" ht="14" customHeight="1" x14ac:dyDescent="0.2">
      <c r="A34" t="s">
        <v>240</v>
      </c>
      <c r="B34">
        <v>4</v>
      </c>
      <c r="C34">
        <v>39406254</v>
      </c>
      <c r="D34" s="137" t="s">
        <v>200</v>
      </c>
      <c r="E34" s="137" t="s">
        <v>201</v>
      </c>
      <c r="F34">
        <v>0.54800000000000004</v>
      </c>
      <c r="G34">
        <v>8.3560860000000004E-3</v>
      </c>
      <c r="H34">
        <v>1.5032240000000001E-3</v>
      </c>
      <c r="I34" s="121">
        <v>2.77E-8</v>
      </c>
      <c r="J34">
        <v>893313</v>
      </c>
      <c r="K34" t="s">
        <v>216</v>
      </c>
      <c r="L34" s="122" t="s">
        <v>52</v>
      </c>
      <c r="M34" s="122" t="s">
        <v>52</v>
      </c>
      <c r="N34">
        <f t="shared" si="0"/>
        <v>3.4589136794856127E-5</v>
      </c>
      <c r="O34">
        <f t="shared" si="1"/>
        <v>30.899994361755251</v>
      </c>
    </row>
    <row r="35" spans="1:15" ht="14" customHeight="1" x14ac:dyDescent="0.2">
      <c r="A35" t="s">
        <v>241</v>
      </c>
      <c r="B35">
        <v>4</v>
      </c>
      <c r="C35">
        <v>39414993</v>
      </c>
      <c r="D35" s="137" t="s">
        <v>198</v>
      </c>
      <c r="E35" s="137" t="s">
        <v>199</v>
      </c>
      <c r="F35">
        <v>0.59699999999999998</v>
      </c>
      <c r="G35">
        <v>2.5949908000000001E-2</v>
      </c>
      <c r="H35">
        <v>1.485887E-3</v>
      </c>
      <c r="I35" s="121">
        <v>3.0300000000000001E-68</v>
      </c>
      <c r="J35">
        <v>941280</v>
      </c>
      <c r="K35" t="s">
        <v>216</v>
      </c>
      <c r="L35" s="122" t="s">
        <v>52</v>
      </c>
      <c r="M35" s="122" t="s">
        <v>52</v>
      </c>
      <c r="N35">
        <f t="shared" si="0"/>
        <v>3.2392207619562081E-4</v>
      </c>
      <c r="O35">
        <f t="shared" si="1"/>
        <v>305.00016816912733</v>
      </c>
    </row>
    <row r="36" spans="1:15" ht="14" customHeight="1" x14ac:dyDescent="0.2">
      <c r="A36" t="s">
        <v>242</v>
      </c>
      <c r="B36">
        <v>4</v>
      </c>
      <c r="C36">
        <v>39418965</v>
      </c>
      <c r="D36" s="137" t="s">
        <v>199</v>
      </c>
      <c r="E36" s="137" t="s">
        <v>198</v>
      </c>
      <c r="F36">
        <v>0.379</v>
      </c>
      <c r="G36">
        <v>-8.5248770000000001E-3</v>
      </c>
      <c r="H36">
        <v>1.502312E-3</v>
      </c>
      <c r="I36" s="121">
        <v>1.39E-8</v>
      </c>
      <c r="J36">
        <v>941280</v>
      </c>
      <c r="K36" t="s">
        <v>216</v>
      </c>
      <c r="L36" s="122" t="s">
        <v>52</v>
      </c>
      <c r="M36" s="122" t="s">
        <v>52</v>
      </c>
      <c r="N36">
        <f t="shared" si="0"/>
        <v>3.4207574628789606E-5</v>
      </c>
      <c r="O36">
        <f t="shared" si="1"/>
        <v>32.200007330740895</v>
      </c>
    </row>
    <row r="37" spans="1:15" ht="14" customHeight="1" x14ac:dyDescent="0.2">
      <c r="A37" t="s">
        <v>243</v>
      </c>
      <c r="B37">
        <v>4</v>
      </c>
      <c r="C37">
        <v>42151306</v>
      </c>
      <c r="D37" s="137" t="s">
        <v>198</v>
      </c>
      <c r="E37" s="137" t="s">
        <v>201</v>
      </c>
      <c r="F37">
        <v>0.23499999999999999</v>
      </c>
      <c r="G37">
        <v>1.0693415E-2</v>
      </c>
      <c r="H37">
        <v>1.7189410000000001E-3</v>
      </c>
      <c r="I37" s="121">
        <v>4.8299999999999999E-10</v>
      </c>
      <c r="J37">
        <v>941280</v>
      </c>
      <c r="K37" t="s">
        <v>216</v>
      </c>
      <c r="L37" s="122" t="s">
        <v>52</v>
      </c>
      <c r="M37" s="122" t="s">
        <v>52</v>
      </c>
      <c r="N37">
        <f t="shared" si="0"/>
        <v>4.1112531197335571E-5</v>
      </c>
      <c r="O37">
        <f t="shared" si="1"/>
        <v>38.69999442015596</v>
      </c>
    </row>
    <row r="38" spans="1:15" ht="14" customHeight="1" x14ac:dyDescent="0.2">
      <c r="A38" t="s">
        <v>244</v>
      </c>
      <c r="B38">
        <v>4</v>
      </c>
      <c r="C38">
        <v>99678691</v>
      </c>
      <c r="D38" s="137" t="s">
        <v>198</v>
      </c>
      <c r="E38" s="137" t="s">
        <v>199</v>
      </c>
      <c r="F38">
        <v>0.13120200000000001</v>
      </c>
      <c r="G38">
        <v>1.2661209E-2</v>
      </c>
      <c r="H38">
        <v>2.158718E-3</v>
      </c>
      <c r="I38" s="121">
        <v>4.4500000000000001E-9</v>
      </c>
      <c r="J38">
        <v>941280</v>
      </c>
      <c r="K38" t="s">
        <v>216</v>
      </c>
      <c r="L38" s="122" t="s">
        <v>52</v>
      </c>
      <c r="M38" s="122" t="s">
        <v>52</v>
      </c>
      <c r="N38">
        <f t="shared" si="0"/>
        <v>3.6544651736441434E-5</v>
      </c>
      <c r="O38">
        <f t="shared" si="1"/>
        <v>34.400006922750315</v>
      </c>
    </row>
    <row r="39" spans="1:15" ht="14" customHeight="1" x14ac:dyDescent="0.2">
      <c r="A39" t="s">
        <v>245</v>
      </c>
      <c r="B39">
        <v>4</v>
      </c>
      <c r="C39">
        <v>99713350</v>
      </c>
      <c r="D39" s="137" t="s">
        <v>200</v>
      </c>
      <c r="E39" s="137" t="s">
        <v>201</v>
      </c>
      <c r="F39">
        <v>1.6315E-2</v>
      </c>
      <c r="G39">
        <v>-4.1827072E-2</v>
      </c>
      <c r="H39">
        <v>5.9034459999999997E-3</v>
      </c>
      <c r="I39" s="121">
        <v>1.3499999999999999E-12</v>
      </c>
      <c r="J39">
        <v>893955</v>
      </c>
      <c r="K39" t="s">
        <v>216</v>
      </c>
      <c r="L39" s="122" t="s">
        <v>52</v>
      </c>
      <c r="M39" s="122" t="s">
        <v>52</v>
      </c>
      <c r="N39">
        <f t="shared" ref="N39:N70" si="2">(G39^2)/((J39*(H39^2))+G39^2)</f>
        <v>5.6151801346668274E-5</v>
      </c>
      <c r="O39">
        <f t="shared" ref="O39:O70" si="3">(N39*J39)/(1-N39)</f>
        <v>50.200002393422835</v>
      </c>
    </row>
    <row r="40" spans="1:15" ht="14" customHeight="1" x14ac:dyDescent="0.2">
      <c r="A40" t="s">
        <v>246</v>
      </c>
      <c r="B40">
        <v>4</v>
      </c>
      <c r="C40">
        <v>100000136</v>
      </c>
      <c r="D40" s="137" t="s">
        <v>201</v>
      </c>
      <c r="E40" s="137" t="s">
        <v>200</v>
      </c>
      <c r="F40">
        <v>0.14106299999999999</v>
      </c>
      <c r="G40">
        <v>1.7630373000000001E-2</v>
      </c>
      <c r="H40">
        <v>2.0938150000000002E-3</v>
      </c>
      <c r="I40" s="121">
        <v>3.7400000000000001E-17</v>
      </c>
      <c r="J40">
        <v>941280</v>
      </c>
      <c r="K40" t="s">
        <v>216</v>
      </c>
      <c r="L40" s="122" t="s">
        <v>52</v>
      </c>
      <c r="M40" s="122" t="s">
        <v>52</v>
      </c>
      <c r="N40">
        <f t="shared" si="2"/>
        <v>7.5317317809222946E-5</v>
      </c>
      <c r="O40">
        <f t="shared" si="3"/>
        <v>70.900024907173986</v>
      </c>
    </row>
    <row r="41" spans="1:15" ht="14" customHeight="1" x14ac:dyDescent="0.2">
      <c r="A41" t="s">
        <v>247</v>
      </c>
      <c r="B41">
        <v>4</v>
      </c>
      <c r="C41">
        <v>100239319</v>
      </c>
      <c r="D41" s="137" t="s">
        <v>201</v>
      </c>
      <c r="E41" s="137" t="s">
        <v>200</v>
      </c>
      <c r="F41">
        <v>0.96299999999999997</v>
      </c>
      <c r="G41">
        <v>0.150533575</v>
      </c>
      <c r="H41">
        <v>3.8611050000000001E-3</v>
      </c>
      <c r="I41" t="s">
        <v>248</v>
      </c>
      <c r="J41">
        <v>941280</v>
      </c>
      <c r="K41" t="s">
        <v>216</v>
      </c>
      <c r="L41" s="122" t="s">
        <v>52</v>
      </c>
      <c r="M41" s="122" t="s">
        <v>52</v>
      </c>
      <c r="N41">
        <f t="shared" si="2"/>
        <v>1.6122186974932844E-3</v>
      </c>
      <c r="O41">
        <f t="shared" si="3"/>
        <v>1519.9997876543207</v>
      </c>
    </row>
    <row r="42" spans="1:15" ht="14" customHeight="1" x14ac:dyDescent="0.2">
      <c r="A42" t="s">
        <v>249</v>
      </c>
      <c r="B42">
        <v>4</v>
      </c>
      <c r="C42">
        <v>100254520</v>
      </c>
      <c r="D42" s="137" t="s">
        <v>199</v>
      </c>
      <c r="E42" s="137" t="s">
        <v>198</v>
      </c>
      <c r="F42">
        <v>0.12945699999999999</v>
      </c>
      <c r="G42">
        <v>-1.8574760999999999E-2</v>
      </c>
      <c r="H42">
        <v>2.171039E-3</v>
      </c>
      <c r="I42" s="121">
        <v>1.16E-17</v>
      </c>
      <c r="J42">
        <v>941280</v>
      </c>
      <c r="K42" t="s">
        <v>216</v>
      </c>
      <c r="L42" s="122" t="s">
        <v>52</v>
      </c>
      <c r="M42" s="122" t="s">
        <v>52</v>
      </c>
      <c r="N42">
        <f t="shared" si="2"/>
        <v>7.7760423185310187E-5</v>
      </c>
      <c r="O42">
        <f t="shared" si="3"/>
        <v>73.200023200650037</v>
      </c>
    </row>
    <row r="43" spans="1:15" ht="14" customHeight="1" x14ac:dyDescent="0.2">
      <c r="A43" t="s">
        <v>250</v>
      </c>
      <c r="B43">
        <v>4</v>
      </c>
      <c r="C43">
        <v>100260679</v>
      </c>
      <c r="D43" s="137" t="s">
        <v>200</v>
      </c>
      <c r="E43" s="137" t="s">
        <v>201</v>
      </c>
      <c r="F43">
        <v>4.7377000000000002E-2</v>
      </c>
      <c r="G43">
        <v>-3.8806770999999997E-2</v>
      </c>
      <c r="H43">
        <v>3.61875E-3</v>
      </c>
      <c r="I43" s="121">
        <v>6.5600000000000004E-27</v>
      </c>
      <c r="J43">
        <v>845988</v>
      </c>
      <c r="K43" t="s">
        <v>216</v>
      </c>
      <c r="L43" s="122" t="s">
        <v>52</v>
      </c>
      <c r="M43" s="122" t="s">
        <v>52</v>
      </c>
      <c r="N43">
        <f t="shared" si="2"/>
        <v>1.3591726243000426E-4</v>
      </c>
      <c r="O43">
        <f t="shared" si="3"/>
        <v>115.00000349428883</v>
      </c>
    </row>
    <row r="44" spans="1:15" ht="14" customHeight="1" x14ac:dyDescent="0.2">
      <c r="A44" t="s">
        <v>251</v>
      </c>
      <c r="B44">
        <v>4</v>
      </c>
      <c r="C44">
        <v>100273594</v>
      </c>
      <c r="D44" s="137" t="s">
        <v>198</v>
      </c>
      <c r="E44" s="137" t="s">
        <v>199</v>
      </c>
      <c r="F44">
        <v>6.1496000000000002E-2</v>
      </c>
      <c r="G44">
        <v>-1.8428809000000001E-2</v>
      </c>
      <c r="H44">
        <v>3.0337799999999998E-3</v>
      </c>
      <c r="I44" s="121">
        <v>1.2300000000000001E-9</v>
      </c>
      <c r="J44">
        <v>941280</v>
      </c>
      <c r="K44" t="s">
        <v>216</v>
      </c>
      <c r="L44" s="122" t="s">
        <v>52</v>
      </c>
      <c r="M44" s="122" t="s">
        <v>52</v>
      </c>
      <c r="N44">
        <f t="shared" si="2"/>
        <v>3.920040140101684E-5</v>
      </c>
      <c r="O44">
        <f t="shared" si="3"/>
        <v>36.900000325573593</v>
      </c>
    </row>
    <row r="45" spans="1:15" ht="14" customHeight="1" x14ac:dyDescent="0.2">
      <c r="A45" t="s">
        <v>252</v>
      </c>
      <c r="B45">
        <v>4</v>
      </c>
      <c r="C45">
        <v>100286085</v>
      </c>
      <c r="D45" s="137" t="s">
        <v>199</v>
      </c>
      <c r="E45" s="137" t="s">
        <v>198</v>
      </c>
      <c r="F45">
        <v>0.106337</v>
      </c>
      <c r="G45">
        <v>2.3080380000000001E-2</v>
      </c>
      <c r="H45">
        <v>2.3642670000000002E-3</v>
      </c>
      <c r="I45" s="121">
        <v>1.6699999999999999E-22</v>
      </c>
      <c r="J45">
        <v>941280</v>
      </c>
      <c r="K45" t="s">
        <v>216</v>
      </c>
      <c r="L45" s="122" t="s">
        <v>52</v>
      </c>
      <c r="M45" s="122" t="s">
        <v>52</v>
      </c>
      <c r="N45">
        <f t="shared" si="2"/>
        <v>1.0123485607594463E-4</v>
      </c>
      <c r="O45">
        <f t="shared" si="3"/>
        <v>95.299993008241387</v>
      </c>
    </row>
    <row r="46" spans="1:15" ht="14" customHeight="1" x14ac:dyDescent="0.2">
      <c r="A46" t="s">
        <v>253</v>
      </c>
      <c r="B46">
        <v>4</v>
      </c>
      <c r="C46">
        <v>100443853</v>
      </c>
      <c r="D46" s="137" t="s">
        <v>198</v>
      </c>
      <c r="E46" s="137" t="s">
        <v>199</v>
      </c>
      <c r="F46">
        <v>1.9896E-2</v>
      </c>
      <c r="G46">
        <v>-4.9127365999999999E-2</v>
      </c>
      <c r="H46">
        <v>5.2192319999999999E-3</v>
      </c>
      <c r="I46" s="121">
        <v>4.7499999999999997E-21</v>
      </c>
      <c r="J46">
        <v>941280</v>
      </c>
      <c r="K46" t="s">
        <v>216</v>
      </c>
      <c r="L46" s="122" t="s">
        <v>52</v>
      </c>
      <c r="M46" s="122" t="s">
        <v>52</v>
      </c>
      <c r="N46">
        <f t="shared" si="2"/>
        <v>9.4118294163406438E-5</v>
      </c>
      <c r="O46">
        <f t="shared" si="3"/>
        <v>88.600006811635183</v>
      </c>
    </row>
    <row r="47" spans="1:15" ht="14" customHeight="1" x14ac:dyDescent="0.2">
      <c r="A47" t="s">
        <v>254</v>
      </c>
      <c r="B47">
        <v>4</v>
      </c>
      <c r="C47">
        <v>100444363</v>
      </c>
      <c r="D47" s="137" t="s">
        <v>200</v>
      </c>
      <c r="E47" s="137" t="s">
        <v>199</v>
      </c>
      <c r="F47">
        <v>2.1061E-2</v>
      </c>
      <c r="G47">
        <v>6.0272310000000003E-2</v>
      </c>
      <c r="H47">
        <v>5.0758440000000004E-3</v>
      </c>
      <c r="I47" s="121">
        <v>1.8E-32</v>
      </c>
      <c r="J47">
        <v>941280</v>
      </c>
      <c r="K47" t="s">
        <v>216</v>
      </c>
      <c r="L47" s="122" t="s">
        <v>52</v>
      </c>
      <c r="M47" s="122" t="s">
        <v>52</v>
      </c>
      <c r="N47">
        <f t="shared" si="2"/>
        <v>1.4977359670717596E-4</v>
      </c>
      <c r="O47">
        <f t="shared" si="3"/>
        <v>141.00000918704228</v>
      </c>
    </row>
    <row r="48" spans="1:15" ht="14" customHeight="1" x14ac:dyDescent="0.2">
      <c r="A48" t="s">
        <v>255</v>
      </c>
      <c r="B48">
        <v>4</v>
      </c>
      <c r="C48">
        <v>101243023</v>
      </c>
      <c r="D48" s="137" t="s">
        <v>199</v>
      </c>
      <c r="E48" s="137" t="s">
        <v>198</v>
      </c>
      <c r="F48">
        <v>9.5726000000000006E-2</v>
      </c>
      <c r="G48">
        <v>1.8570720999999998E-2</v>
      </c>
      <c r="H48">
        <v>2.477197E-3</v>
      </c>
      <c r="I48" s="121">
        <v>6.5799999999999995E-14</v>
      </c>
      <c r="J48">
        <v>941280</v>
      </c>
      <c r="K48" t="s">
        <v>216</v>
      </c>
      <c r="L48" s="122" t="s">
        <v>52</v>
      </c>
      <c r="M48" s="122" t="s">
        <v>52</v>
      </c>
      <c r="N48">
        <f t="shared" si="2"/>
        <v>5.9702384858255818E-5</v>
      </c>
      <c r="O48">
        <f t="shared" si="3"/>
        <v>56.200016094368941</v>
      </c>
    </row>
    <row r="49" spans="1:15" ht="14" customHeight="1" x14ac:dyDescent="0.2">
      <c r="A49" t="s">
        <v>256</v>
      </c>
      <c r="B49">
        <v>4</v>
      </c>
      <c r="C49">
        <v>103188709</v>
      </c>
      <c r="D49" s="137" t="s">
        <v>200</v>
      </c>
      <c r="E49" s="137" t="s">
        <v>201</v>
      </c>
      <c r="F49">
        <v>7.22E-2</v>
      </c>
      <c r="G49">
        <v>-2.7504515E-2</v>
      </c>
      <c r="H49">
        <v>2.8159819999999999E-3</v>
      </c>
      <c r="I49" s="121">
        <v>1.53E-22</v>
      </c>
      <c r="J49">
        <v>941280</v>
      </c>
      <c r="K49" t="s">
        <v>216</v>
      </c>
      <c r="L49" s="122" t="s">
        <v>52</v>
      </c>
      <c r="M49" s="122" t="s">
        <v>52</v>
      </c>
      <c r="N49">
        <f t="shared" si="2"/>
        <v>1.0134104737502355E-4</v>
      </c>
      <c r="O49">
        <f t="shared" si="3"/>
        <v>95.399969005940775</v>
      </c>
    </row>
    <row r="50" spans="1:15" ht="14" customHeight="1" x14ac:dyDescent="0.2">
      <c r="A50" t="s">
        <v>257</v>
      </c>
      <c r="B50">
        <v>4</v>
      </c>
      <c r="C50">
        <v>143648579</v>
      </c>
      <c r="D50" s="137" t="s">
        <v>198</v>
      </c>
      <c r="E50" s="137" t="s">
        <v>201</v>
      </c>
      <c r="F50">
        <v>0.71799999999999997</v>
      </c>
      <c r="G50">
        <v>1.0816984999999999E-2</v>
      </c>
      <c r="H50">
        <v>1.619716E-3</v>
      </c>
      <c r="I50" s="121">
        <v>2.4299999999999999E-11</v>
      </c>
      <c r="J50">
        <v>941280</v>
      </c>
      <c r="K50" t="s">
        <v>216</v>
      </c>
      <c r="L50" s="122" t="s">
        <v>52</v>
      </c>
      <c r="M50" s="122" t="s">
        <v>52</v>
      </c>
      <c r="N50">
        <f t="shared" si="2"/>
        <v>4.7380026788675313E-5</v>
      </c>
      <c r="O50">
        <f t="shared" si="3"/>
        <v>44.599984764117202</v>
      </c>
    </row>
    <row r="51" spans="1:15" ht="14" customHeight="1" x14ac:dyDescent="0.2">
      <c r="A51" t="s">
        <v>258</v>
      </c>
      <c r="B51">
        <v>4</v>
      </c>
      <c r="C51">
        <v>152968372</v>
      </c>
      <c r="D51" s="137" t="s">
        <v>199</v>
      </c>
      <c r="E51" s="137" t="s">
        <v>198</v>
      </c>
      <c r="F51">
        <v>0.72</v>
      </c>
      <c r="G51">
        <v>9.0523329999999992E-3</v>
      </c>
      <c r="H51">
        <v>1.6232309999999999E-3</v>
      </c>
      <c r="I51" s="121">
        <v>2.4299999999999999E-8</v>
      </c>
      <c r="J51">
        <v>941280</v>
      </c>
      <c r="K51" t="s">
        <v>216</v>
      </c>
      <c r="L51" s="122" t="s">
        <v>52</v>
      </c>
      <c r="M51" s="122" t="s">
        <v>52</v>
      </c>
      <c r="N51">
        <f t="shared" si="2"/>
        <v>3.3039023810733197E-5</v>
      </c>
      <c r="O51">
        <f t="shared" si="3"/>
        <v>31.099999846202376</v>
      </c>
    </row>
    <row r="52" spans="1:15" ht="14" customHeight="1" x14ac:dyDescent="0.2">
      <c r="A52" t="s">
        <v>259</v>
      </c>
      <c r="B52">
        <v>4</v>
      </c>
      <c r="C52">
        <v>171086393</v>
      </c>
      <c r="D52" s="137" t="s">
        <v>198</v>
      </c>
      <c r="E52" s="137" t="s">
        <v>201</v>
      </c>
      <c r="F52">
        <v>0.443</v>
      </c>
      <c r="G52">
        <v>-8.6429269999999999E-3</v>
      </c>
      <c r="H52">
        <v>1.4672229999999999E-3</v>
      </c>
      <c r="I52" s="121">
        <v>3.7900000000000004E-9</v>
      </c>
      <c r="J52">
        <v>941280</v>
      </c>
      <c r="K52" t="s">
        <v>216</v>
      </c>
      <c r="L52" s="122" t="s">
        <v>52</v>
      </c>
      <c r="M52" s="122" t="s">
        <v>52</v>
      </c>
      <c r="N52">
        <f t="shared" si="2"/>
        <v>3.6863332728464554E-5</v>
      </c>
      <c r="O52">
        <f t="shared" si="3"/>
        <v>34.69999698818377</v>
      </c>
    </row>
    <row r="53" spans="1:15" ht="14" customHeight="1" x14ac:dyDescent="0.2">
      <c r="A53" t="s">
        <v>260</v>
      </c>
      <c r="B53">
        <v>5</v>
      </c>
      <c r="C53">
        <v>87854395</v>
      </c>
      <c r="D53" s="137" t="s">
        <v>201</v>
      </c>
      <c r="E53" s="137" t="s">
        <v>199</v>
      </c>
      <c r="F53">
        <v>0.41599999999999998</v>
      </c>
      <c r="G53">
        <v>-9.9522570000000008E-3</v>
      </c>
      <c r="H53">
        <v>1.4786739999999999E-3</v>
      </c>
      <c r="I53" s="121">
        <v>1.7199999999999999E-11</v>
      </c>
      <c r="J53">
        <v>941280</v>
      </c>
      <c r="K53" t="s">
        <v>216</v>
      </c>
      <c r="L53" s="122" t="s">
        <v>52</v>
      </c>
      <c r="M53" s="122" t="s">
        <v>52</v>
      </c>
      <c r="N53">
        <f t="shared" si="2"/>
        <v>4.8123650075410711E-5</v>
      </c>
      <c r="O53">
        <f t="shared" si="3"/>
        <v>45.300009344780719</v>
      </c>
    </row>
    <row r="54" spans="1:15" ht="14" customHeight="1" x14ac:dyDescent="0.2">
      <c r="A54" t="s">
        <v>261</v>
      </c>
      <c r="B54">
        <v>5</v>
      </c>
      <c r="C54">
        <v>144412335</v>
      </c>
      <c r="D54" s="137" t="s">
        <v>199</v>
      </c>
      <c r="E54" s="137" t="s">
        <v>198</v>
      </c>
      <c r="F54">
        <v>0.53</v>
      </c>
      <c r="G54">
        <v>-8.3121089999999998E-3</v>
      </c>
      <c r="H54">
        <v>1.460289E-3</v>
      </c>
      <c r="I54" s="121">
        <v>1.2499999999999999E-8</v>
      </c>
      <c r="J54">
        <v>941280</v>
      </c>
      <c r="K54" t="s">
        <v>216</v>
      </c>
      <c r="L54" s="122" t="s">
        <v>52</v>
      </c>
      <c r="M54" s="122" t="s">
        <v>52</v>
      </c>
      <c r="N54">
        <f t="shared" si="2"/>
        <v>3.4420014744310176E-5</v>
      </c>
      <c r="O54">
        <f t="shared" si="3"/>
        <v>32.399986686543748</v>
      </c>
    </row>
    <row r="55" spans="1:15" ht="14" customHeight="1" x14ac:dyDescent="0.2">
      <c r="A55" t="s">
        <v>262</v>
      </c>
      <c r="B55">
        <v>5</v>
      </c>
      <c r="C55">
        <v>155902003</v>
      </c>
      <c r="D55" s="137" t="s">
        <v>200</v>
      </c>
      <c r="E55" s="137" t="s">
        <v>198</v>
      </c>
      <c r="F55">
        <v>0.23499999999999999</v>
      </c>
      <c r="G55">
        <v>9.9787439999999995E-3</v>
      </c>
      <c r="H55">
        <v>1.7189410000000001E-3</v>
      </c>
      <c r="I55" s="121">
        <v>6.3199999999999997E-9</v>
      </c>
      <c r="J55">
        <v>941280</v>
      </c>
      <c r="K55" t="s">
        <v>216</v>
      </c>
      <c r="L55" s="122" t="s">
        <v>52</v>
      </c>
      <c r="M55" s="122" t="s">
        <v>52</v>
      </c>
      <c r="N55">
        <f t="shared" si="2"/>
        <v>3.5801023433968177E-5</v>
      </c>
      <c r="O55">
        <f t="shared" si="3"/>
        <v>33.699993832194473</v>
      </c>
    </row>
    <row r="56" spans="1:15" ht="14" customHeight="1" x14ac:dyDescent="0.2">
      <c r="A56" t="s">
        <v>263</v>
      </c>
      <c r="B56">
        <v>5</v>
      </c>
      <c r="C56">
        <v>166803321</v>
      </c>
      <c r="D56" s="137" t="s">
        <v>200</v>
      </c>
      <c r="E56" s="137" t="s">
        <v>198</v>
      </c>
      <c r="F56">
        <v>0.45100000000000001</v>
      </c>
      <c r="G56">
        <v>-8.3752289999999997E-3</v>
      </c>
      <c r="H56">
        <v>1.4691120000000001E-3</v>
      </c>
      <c r="I56" s="121">
        <v>1.18E-8</v>
      </c>
      <c r="J56">
        <v>935645</v>
      </c>
      <c r="K56" t="s">
        <v>216</v>
      </c>
      <c r="L56" s="122" t="s">
        <v>52</v>
      </c>
      <c r="M56" s="122" t="s">
        <v>52</v>
      </c>
      <c r="N56">
        <f t="shared" si="2"/>
        <v>3.4734206556901618E-5</v>
      </c>
      <c r="O56">
        <f t="shared" si="3"/>
        <v>32.500015556185645</v>
      </c>
    </row>
    <row r="57" spans="1:15" ht="14" customHeight="1" x14ac:dyDescent="0.2">
      <c r="A57" t="s">
        <v>264</v>
      </c>
      <c r="B57">
        <v>7</v>
      </c>
      <c r="C57">
        <v>69783020</v>
      </c>
      <c r="D57" s="137" t="s">
        <v>198</v>
      </c>
      <c r="E57" s="137" t="s">
        <v>199</v>
      </c>
      <c r="F57">
        <v>0.186</v>
      </c>
      <c r="G57">
        <v>-1.1408902E-2</v>
      </c>
      <c r="H57">
        <v>1.873083E-3</v>
      </c>
      <c r="I57" s="121">
        <v>1.1200000000000001E-9</v>
      </c>
      <c r="J57">
        <v>941280</v>
      </c>
      <c r="K57" t="s">
        <v>216</v>
      </c>
      <c r="L57" s="122" t="s">
        <v>52</v>
      </c>
      <c r="M57" s="122" t="s">
        <v>52</v>
      </c>
      <c r="N57">
        <f t="shared" si="2"/>
        <v>3.9412837856638942E-5</v>
      </c>
      <c r="O57">
        <f t="shared" si="3"/>
        <v>37.099978233123693</v>
      </c>
    </row>
    <row r="58" spans="1:15" ht="14" customHeight="1" x14ac:dyDescent="0.2">
      <c r="A58" t="s">
        <v>265</v>
      </c>
      <c r="B58">
        <v>7</v>
      </c>
      <c r="C58">
        <v>73042443</v>
      </c>
      <c r="D58" s="137" t="s">
        <v>201</v>
      </c>
      <c r="E58" s="137" t="s">
        <v>200</v>
      </c>
      <c r="F58">
        <v>0.20799999999999999</v>
      </c>
      <c r="G58">
        <v>1.1623537999999999E-2</v>
      </c>
      <c r="H58">
        <v>1.79569E-3</v>
      </c>
      <c r="I58" s="121">
        <v>9.6899999999999996E-11</v>
      </c>
      <c r="J58">
        <v>941280</v>
      </c>
      <c r="K58" t="s">
        <v>216</v>
      </c>
      <c r="L58" s="122" t="s">
        <v>52</v>
      </c>
      <c r="M58" s="122" t="s">
        <v>52</v>
      </c>
      <c r="N58">
        <f t="shared" si="2"/>
        <v>4.4511864734217989E-5</v>
      </c>
      <c r="O58">
        <f t="shared" si="3"/>
        <v>41.899993083849225</v>
      </c>
    </row>
    <row r="59" spans="1:15" ht="14" customHeight="1" x14ac:dyDescent="0.2">
      <c r="A59" t="s">
        <v>266</v>
      </c>
      <c r="B59">
        <v>7</v>
      </c>
      <c r="C59">
        <v>98977515</v>
      </c>
      <c r="D59" s="137" t="s">
        <v>198</v>
      </c>
      <c r="E59" s="137" t="s">
        <v>199</v>
      </c>
      <c r="F59">
        <v>0.123</v>
      </c>
      <c r="G59">
        <v>-1.3498145E-2</v>
      </c>
      <c r="H59">
        <v>2.2190809999999999E-3</v>
      </c>
      <c r="I59" s="121">
        <v>1.1800000000000001E-9</v>
      </c>
      <c r="J59">
        <v>941280</v>
      </c>
      <c r="K59" t="s">
        <v>216</v>
      </c>
      <c r="L59" s="122" t="s">
        <v>52</v>
      </c>
      <c r="M59" s="122" t="s">
        <v>52</v>
      </c>
      <c r="N59">
        <f t="shared" si="2"/>
        <v>3.9306644082670742E-5</v>
      </c>
      <c r="O59">
        <f t="shared" si="3"/>
        <v>37.000012288450392</v>
      </c>
    </row>
    <row r="60" spans="1:15" ht="14" customHeight="1" x14ac:dyDescent="0.2">
      <c r="A60" t="s">
        <v>267</v>
      </c>
      <c r="B60">
        <v>7</v>
      </c>
      <c r="C60">
        <v>103840115</v>
      </c>
      <c r="D60" s="137" t="s">
        <v>199</v>
      </c>
      <c r="E60" s="137" t="s">
        <v>198</v>
      </c>
      <c r="F60">
        <v>0.52100000000000002</v>
      </c>
      <c r="G60">
        <v>-8.0968169999999992E-3</v>
      </c>
      <c r="H60">
        <v>1.4589449999999999E-3</v>
      </c>
      <c r="I60" s="121">
        <v>2.8699999999999999E-8</v>
      </c>
      <c r="J60">
        <v>941280</v>
      </c>
      <c r="K60" t="s">
        <v>216</v>
      </c>
      <c r="L60" s="122" t="s">
        <v>52</v>
      </c>
      <c r="M60" s="122" t="s">
        <v>52</v>
      </c>
      <c r="N60">
        <f t="shared" si="2"/>
        <v>3.2720336843504477E-5</v>
      </c>
      <c r="O60">
        <f t="shared" si="3"/>
        <v>30.800006450639742</v>
      </c>
    </row>
    <row r="61" spans="1:15" ht="14" customHeight="1" x14ac:dyDescent="0.2">
      <c r="A61" t="s">
        <v>268</v>
      </c>
      <c r="B61">
        <v>7</v>
      </c>
      <c r="C61">
        <v>153489744</v>
      </c>
      <c r="D61" s="137" t="s">
        <v>201</v>
      </c>
      <c r="E61" s="137" t="s">
        <v>200</v>
      </c>
      <c r="F61">
        <v>0.45800000000000002</v>
      </c>
      <c r="G61">
        <v>1.3222216E-2</v>
      </c>
      <c r="H61">
        <v>1.462828E-3</v>
      </c>
      <c r="I61" s="121">
        <v>1.58E-19</v>
      </c>
      <c r="J61">
        <v>941280</v>
      </c>
      <c r="K61" t="s">
        <v>216</v>
      </c>
      <c r="L61" s="122" t="s">
        <v>52</v>
      </c>
      <c r="M61" s="122" t="s">
        <v>52</v>
      </c>
      <c r="N61">
        <f t="shared" si="2"/>
        <v>8.6789151258781201E-5</v>
      </c>
      <c r="O61">
        <f t="shared" si="3"/>
        <v>81.699982969045308</v>
      </c>
    </row>
    <row r="62" spans="1:15" ht="14" customHeight="1" x14ac:dyDescent="0.2">
      <c r="A62" t="s">
        <v>269</v>
      </c>
      <c r="B62">
        <v>8</v>
      </c>
      <c r="C62">
        <v>20949917</v>
      </c>
      <c r="D62" s="137" t="s">
        <v>200</v>
      </c>
      <c r="E62" s="137" t="s">
        <v>201</v>
      </c>
      <c r="F62">
        <v>0.21299999999999999</v>
      </c>
      <c r="G62">
        <v>-9.7175449999999993E-3</v>
      </c>
      <c r="H62">
        <v>1.780116E-3</v>
      </c>
      <c r="I62">
        <v>4.6999999999999997E-8</v>
      </c>
      <c r="J62">
        <v>941280</v>
      </c>
      <c r="K62" t="s">
        <v>216</v>
      </c>
      <c r="L62" s="122" t="s">
        <v>52</v>
      </c>
      <c r="M62" s="122" t="s">
        <v>52</v>
      </c>
      <c r="N62">
        <f t="shared" si="2"/>
        <v>3.165803342252114E-5</v>
      </c>
      <c r="O62">
        <f t="shared" si="3"/>
        <v>29.800017109888358</v>
      </c>
    </row>
    <row r="63" spans="1:15" ht="14" customHeight="1" x14ac:dyDescent="0.2">
      <c r="A63" t="s">
        <v>270</v>
      </c>
      <c r="B63">
        <v>8</v>
      </c>
      <c r="C63">
        <v>64527399</v>
      </c>
      <c r="D63" s="137" t="s">
        <v>201</v>
      </c>
      <c r="E63" s="137" t="s">
        <v>200</v>
      </c>
      <c r="F63">
        <v>0.81200000000000006</v>
      </c>
      <c r="G63">
        <v>1.2160827000000001E-2</v>
      </c>
      <c r="H63">
        <v>1.8653859999999999E-3</v>
      </c>
      <c r="I63" s="121">
        <v>7.0500000000000002E-11</v>
      </c>
      <c r="J63">
        <v>941280</v>
      </c>
      <c r="K63" t="s">
        <v>216</v>
      </c>
      <c r="L63" s="122" t="s">
        <v>52</v>
      </c>
      <c r="M63" s="122" t="s">
        <v>52</v>
      </c>
      <c r="N63">
        <f t="shared" si="2"/>
        <v>4.5149230721047625E-5</v>
      </c>
      <c r="O63">
        <f t="shared" si="3"/>
        <v>42.499986734814442</v>
      </c>
    </row>
    <row r="64" spans="1:15" ht="14" customHeight="1" x14ac:dyDescent="0.2">
      <c r="A64" t="s">
        <v>271</v>
      </c>
      <c r="B64">
        <v>8</v>
      </c>
      <c r="C64">
        <v>126500031</v>
      </c>
      <c r="D64" s="137" t="s">
        <v>198</v>
      </c>
      <c r="E64" s="137" t="s">
        <v>201</v>
      </c>
      <c r="F64">
        <v>0.42</v>
      </c>
      <c r="G64">
        <v>9.102878E-3</v>
      </c>
      <c r="H64">
        <v>1.476682E-3</v>
      </c>
      <c r="I64" s="121">
        <v>7.1700000000000001E-10</v>
      </c>
      <c r="J64">
        <v>941280</v>
      </c>
      <c r="K64" t="s">
        <v>216</v>
      </c>
      <c r="L64" s="122" t="s">
        <v>52</v>
      </c>
      <c r="M64" s="122" t="s">
        <v>52</v>
      </c>
      <c r="N64">
        <f t="shared" si="2"/>
        <v>4.0368918890514308E-5</v>
      </c>
      <c r="O64">
        <f t="shared" si="3"/>
        <v>37.99998999177712</v>
      </c>
    </row>
    <row r="65" spans="1:15" ht="14" customHeight="1" x14ac:dyDescent="0.2">
      <c r="A65" t="s">
        <v>272</v>
      </c>
      <c r="B65">
        <v>9</v>
      </c>
      <c r="C65">
        <v>108755622</v>
      </c>
      <c r="D65" s="137" t="s">
        <v>198</v>
      </c>
      <c r="E65" s="137" t="s">
        <v>199</v>
      </c>
      <c r="F65">
        <v>0.73638700000000001</v>
      </c>
      <c r="G65">
        <v>9.4882709999999995E-3</v>
      </c>
      <c r="H65">
        <v>1.654204E-3</v>
      </c>
      <c r="I65" s="121">
        <v>9.5499999999999995E-9</v>
      </c>
      <c r="J65">
        <v>941280</v>
      </c>
      <c r="K65" t="s">
        <v>216</v>
      </c>
      <c r="L65" s="122" t="s">
        <v>52</v>
      </c>
      <c r="M65" s="122" t="s">
        <v>52</v>
      </c>
      <c r="N65">
        <f t="shared" si="2"/>
        <v>3.4951194022327994E-5</v>
      </c>
      <c r="O65">
        <f t="shared" si="3"/>
        <v>32.900009803962888</v>
      </c>
    </row>
    <row r="66" spans="1:15" ht="14" customHeight="1" x14ac:dyDescent="0.2">
      <c r="A66" t="s">
        <v>273</v>
      </c>
      <c r="B66">
        <v>9</v>
      </c>
      <c r="C66">
        <v>109345993</v>
      </c>
      <c r="D66" s="137" t="s">
        <v>201</v>
      </c>
      <c r="E66" s="137" t="s">
        <v>200</v>
      </c>
      <c r="F66">
        <v>0.20599999999999999</v>
      </c>
      <c r="G66">
        <v>-1.1748331000000001E-2</v>
      </c>
      <c r="H66">
        <v>1.802112E-3</v>
      </c>
      <c r="I66" s="121">
        <v>7.1499999999999999E-11</v>
      </c>
      <c r="J66">
        <v>941280</v>
      </c>
      <c r="K66" t="s">
        <v>216</v>
      </c>
      <c r="L66" s="122" t="s">
        <v>52</v>
      </c>
      <c r="M66" s="122" t="s">
        <v>52</v>
      </c>
      <c r="N66">
        <f t="shared" si="2"/>
        <v>4.5149230326095711E-5</v>
      </c>
      <c r="O66">
        <f t="shared" si="3"/>
        <v>42.499986363020533</v>
      </c>
    </row>
    <row r="67" spans="1:15" ht="14" customHeight="1" x14ac:dyDescent="0.2">
      <c r="A67" t="s">
        <v>274</v>
      </c>
      <c r="B67">
        <v>10</v>
      </c>
      <c r="C67">
        <v>110507806</v>
      </c>
      <c r="D67" s="137" t="s">
        <v>199</v>
      </c>
      <c r="E67" s="137" t="s">
        <v>198</v>
      </c>
      <c r="F67">
        <v>0.255</v>
      </c>
      <c r="G67">
        <v>-9.3998499999999995E-3</v>
      </c>
      <c r="H67">
        <v>1.672158E-3</v>
      </c>
      <c r="I67" s="121">
        <v>1.8600000000000001E-8</v>
      </c>
      <c r="J67">
        <v>941280</v>
      </c>
      <c r="K67" t="s">
        <v>216</v>
      </c>
      <c r="L67" s="122" t="s">
        <v>52</v>
      </c>
      <c r="M67" s="122" t="s">
        <v>52</v>
      </c>
      <c r="N67">
        <f t="shared" si="2"/>
        <v>3.3570191145169089E-5</v>
      </c>
      <c r="O67">
        <f t="shared" si="3"/>
        <v>31.600010339512043</v>
      </c>
    </row>
    <row r="68" spans="1:15" ht="14" customHeight="1" x14ac:dyDescent="0.2">
      <c r="A68" t="s">
        <v>275</v>
      </c>
      <c r="B68">
        <v>10</v>
      </c>
      <c r="C68">
        <v>125093880</v>
      </c>
      <c r="D68" s="137" t="s">
        <v>200</v>
      </c>
      <c r="E68" s="137" t="s">
        <v>201</v>
      </c>
      <c r="F68">
        <v>0.14899999999999999</v>
      </c>
      <c r="G68">
        <v>-1.1560137999999999E-2</v>
      </c>
      <c r="H68">
        <v>2.046764E-3</v>
      </c>
      <c r="I68" s="121">
        <v>1.59E-8</v>
      </c>
      <c r="J68">
        <v>941280</v>
      </c>
      <c r="K68" t="s">
        <v>216</v>
      </c>
      <c r="L68" s="122" t="s">
        <v>52</v>
      </c>
      <c r="M68" s="122" t="s">
        <v>52</v>
      </c>
      <c r="N68">
        <f t="shared" si="2"/>
        <v>3.3888859141679123E-5</v>
      </c>
      <c r="O68">
        <f t="shared" si="3"/>
        <v>31.899986387025017</v>
      </c>
    </row>
    <row r="69" spans="1:15" ht="14" customHeight="1" x14ac:dyDescent="0.2">
      <c r="A69" t="s">
        <v>276</v>
      </c>
      <c r="B69">
        <v>11</v>
      </c>
      <c r="C69">
        <v>8642218</v>
      </c>
      <c r="D69" s="137" t="s">
        <v>200</v>
      </c>
      <c r="E69" s="137" t="s">
        <v>201</v>
      </c>
      <c r="F69">
        <v>0.63700000000000001</v>
      </c>
      <c r="G69">
        <v>-9.7992019999999999E-3</v>
      </c>
      <c r="H69">
        <v>1.515663E-3</v>
      </c>
      <c r="I69" s="121">
        <v>9.8900000000000002E-11</v>
      </c>
      <c r="J69">
        <v>941280</v>
      </c>
      <c r="K69" t="s">
        <v>216</v>
      </c>
      <c r="L69" s="122" t="s">
        <v>52</v>
      </c>
      <c r="M69" s="122" t="s">
        <v>52</v>
      </c>
      <c r="N69">
        <f t="shared" si="2"/>
        <v>4.4405626964531723E-5</v>
      </c>
      <c r="O69">
        <f t="shared" si="3"/>
        <v>41.799984703702293</v>
      </c>
    </row>
    <row r="70" spans="1:15" ht="14" customHeight="1" x14ac:dyDescent="0.2">
      <c r="A70" t="s">
        <v>277</v>
      </c>
      <c r="B70">
        <v>11</v>
      </c>
      <c r="C70">
        <v>27643725</v>
      </c>
      <c r="D70" s="137" t="s">
        <v>200</v>
      </c>
      <c r="E70" s="137" t="s">
        <v>201</v>
      </c>
      <c r="F70">
        <v>0.184</v>
      </c>
      <c r="G70">
        <v>-1.0606819E-2</v>
      </c>
      <c r="H70">
        <v>1.880926E-3</v>
      </c>
      <c r="I70" s="121">
        <v>1.7199999999999999E-8</v>
      </c>
      <c r="J70">
        <v>941280</v>
      </c>
      <c r="K70" t="s">
        <v>216</v>
      </c>
      <c r="L70" s="122" t="s">
        <v>52</v>
      </c>
      <c r="M70" s="122" t="s">
        <v>52</v>
      </c>
      <c r="N70">
        <f t="shared" si="2"/>
        <v>3.3782625081700657E-5</v>
      </c>
      <c r="O70">
        <f t="shared" si="3"/>
        <v>31.799983623827561</v>
      </c>
    </row>
    <row r="71" spans="1:15" ht="14" customHeight="1" x14ac:dyDescent="0.2">
      <c r="A71" t="s">
        <v>278</v>
      </c>
      <c r="B71">
        <v>11</v>
      </c>
      <c r="C71">
        <v>47397353</v>
      </c>
      <c r="D71" s="137" t="s">
        <v>199</v>
      </c>
      <c r="E71" s="137" t="s">
        <v>198</v>
      </c>
      <c r="F71">
        <v>0.32200000000000001</v>
      </c>
      <c r="G71">
        <v>-1.1601887999999999E-2</v>
      </c>
      <c r="H71">
        <v>1.562978E-3</v>
      </c>
      <c r="I71" s="121">
        <v>1.1499999999999999E-13</v>
      </c>
      <c r="J71">
        <v>937516</v>
      </c>
      <c r="K71" t="s">
        <v>216</v>
      </c>
      <c r="L71" s="122" t="s">
        <v>52</v>
      </c>
      <c r="M71" s="122" t="s">
        <v>52</v>
      </c>
      <c r="N71">
        <f t="shared" ref="N71:N105" si="4">(G71^2)/((J71*(H71^2))+G71^2)</f>
        <v>5.8768877425982908E-5</v>
      </c>
      <c r="O71">
        <f t="shared" ref="O71:O102" si="5">(N71*J71)/(1-N71)</f>
        <v>55.10000105410591</v>
      </c>
    </row>
    <row r="72" spans="1:15" ht="14" customHeight="1" x14ac:dyDescent="0.2">
      <c r="A72" t="s">
        <v>279</v>
      </c>
      <c r="B72">
        <v>11</v>
      </c>
      <c r="C72">
        <v>113424042</v>
      </c>
      <c r="D72" s="137" t="s">
        <v>200</v>
      </c>
      <c r="E72" s="137" t="s">
        <v>201</v>
      </c>
      <c r="F72">
        <v>0.68600000000000005</v>
      </c>
      <c r="G72">
        <v>1.0321446999999999E-2</v>
      </c>
      <c r="H72">
        <v>1.570358E-3</v>
      </c>
      <c r="I72" s="121">
        <v>4.89E-11</v>
      </c>
      <c r="J72">
        <v>941280</v>
      </c>
      <c r="K72" t="s">
        <v>216</v>
      </c>
      <c r="L72" s="122" t="s">
        <v>52</v>
      </c>
      <c r="M72" s="122" t="s">
        <v>52</v>
      </c>
      <c r="N72">
        <f t="shared" si="4"/>
        <v>4.5892854202132727E-5</v>
      </c>
      <c r="O72">
        <f t="shared" si="5"/>
        <v>43.20000837506938</v>
      </c>
    </row>
    <row r="73" spans="1:15" ht="14" customHeight="1" x14ac:dyDescent="0.2">
      <c r="A73" t="s">
        <v>209</v>
      </c>
      <c r="B73">
        <v>11</v>
      </c>
      <c r="C73">
        <v>113660576</v>
      </c>
      <c r="D73" s="137" t="s">
        <v>198</v>
      </c>
      <c r="E73" s="137" t="s">
        <v>199</v>
      </c>
      <c r="F73">
        <v>0.52245399999999997</v>
      </c>
      <c r="G73">
        <v>-7.9919840000000006E-3</v>
      </c>
      <c r="H73">
        <v>1.4591300000000001E-3</v>
      </c>
      <c r="I73" s="121">
        <v>4.29E-8</v>
      </c>
      <c r="J73">
        <v>941280</v>
      </c>
      <c r="K73" t="s">
        <v>216</v>
      </c>
      <c r="L73" s="122" t="s">
        <v>52</v>
      </c>
      <c r="M73" s="122" t="s">
        <v>52</v>
      </c>
      <c r="N73">
        <f t="shared" si="4"/>
        <v>3.1870477153057806E-5</v>
      </c>
      <c r="O73">
        <f t="shared" si="5"/>
        <v>29.999998848908156</v>
      </c>
    </row>
    <row r="74" spans="1:15" ht="14" customHeight="1" x14ac:dyDescent="0.2">
      <c r="A74" t="s">
        <v>280</v>
      </c>
      <c r="B74">
        <v>11</v>
      </c>
      <c r="C74">
        <v>116075001</v>
      </c>
      <c r="D74" s="137" t="s">
        <v>199</v>
      </c>
      <c r="E74" s="137" t="s">
        <v>201</v>
      </c>
      <c r="F74">
        <v>0.84199999999999997</v>
      </c>
      <c r="G74">
        <v>1.2810377E-2</v>
      </c>
      <c r="H74">
        <v>1.9982089999999999E-3</v>
      </c>
      <c r="I74" s="121">
        <v>1.4800000000000001E-10</v>
      </c>
      <c r="J74">
        <v>941280</v>
      </c>
      <c r="K74" t="s">
        <v>216</v>
      </c>
      <c r="L74" s="122" t="s">
        <v>52</v>
      </c>
      <c r="M74" s="122" t="s">
        <v>52</v>
      </c>
      <c r="N74">
        <f t="shared" si="4"/>
        <v>4.366205845286183E-5</v>
      </c>
      <c r="O74">
        <f t="shared" si="5"/>
        <v>41.100016891849727</v>
      </c>
    </row>
    <row r="75" spans="1:15" ht="14" customHeight="1" x14ac:dyDescent="0.2">
      <c r="A75" t="s">
        <v>281</v>
      </c>
      <c r="B75">
        <v>11</v>
      </c>
      <c r="C75">
        <v>121544285</v>
      </c>
      <c r="D75" s="137" t="s">
        <v>201</v>
      </c>
      <c r="E75" s="137" t="s">
        <v>200</v>
      </c>
      <c r="F75">
        <v>0.55900000000000005</v>
      </c>
      <c r="G75">
        <v>8.2124469999999995E-3</v>
      </c>
      <c r="H75">
        <v>1.4679129999999999E-3</v>
      </c>
      <c r="I75" s="121">
        <v>2.22E-8</v>
      </c>
      <c r="J75">
        <v>941280</v>
      </c>
      <c r="K75" t="s">
        <v>216</v>
      </c>
      <c r="L75" s="122" t="s">
        <v>52</v>
      </c>
      <c r="M75" s="122" t="s">
        <v>52</v>
      </c>
      <c r="N75">
        <f t="shared" si="4"/>
        <v>3.3251500967954359E-5</v>
      </c>
      <c r="O75">
        <f t="shared" si="5"/>
        <v>31.300013603548717</v>
      </c>
    </row>
    <row r="76" spans="1:15" ht="14" customHeight="1" x14ac:dyDescent="0.2">
      <c r="A76" t="s">
        <v>282</v>
      </c>
      <c r="B76">
        <v>11</v>
      </c>
      <c r="C76">
        <v>133658168</v>
      </c>
      <c r="D76" s="137" t="s">
        <v>201</v>
      </c>
      <c r="E76" s="137" t="s">
        <v>199</v>
      </c>
      <c r="F76">
        <v>0.623</v>
      </c>
      <c r="G76">
        <v>-8.3190090000000005E-3</v>
      </c>
      <c r="H76">
        <v>1.5038720000000001E-3</v>
      </c>
      <c r="I76" s="121">
        <v>3.25E-8</v>
      </c>
      <c r="J76">
        <v>941280</v>
      </c>
      <c r="K76" t="s">
        <v>216</v>
      </c>
      <c r="L76" s="122" t="s">
        <v>52</v>
      </c>
      <c r="M76" s="122" t="s">
        <v>52</v>
      </c>
      <c r="N76">
        <f t="shared" si="4"/>
        <v>3.2507868338198579E-5</v>
      </c>
      <c r="O76">
        <f t="shared" si="5"/>
        <v>30.600001050184847</v>
      </c>
    </row>
    <row r="77" spans="1:15" ht="14" customHeight="1" x14ac:dyDescent="0.2">
      <c r="A77" t="s">
        <v>283</v>
      </c>
      <c r="B77">
        <v>12</v>
      </c>
      <c r="C77">
        <v>51895882</v>
      </c>
      <c r="D77" s="137" t="s">
        <v>200</v>
      </c>
      <c r="E77" s="137" t="s">
        <v>201</v>
      </c>
      <c r="F77">
        <v>0.45700000000000002</v>
      </c>
      <c r="G77">
        <v>-7.9868530000000004E-3</v>
      </c>
      <c r="H77">
        <v>1.463078E-3</v>
      </c>
      <c r="I77" s="121">
        <v>4.8400000000000003E-8</v>
      </c>
      <c r="J77">
        <v>941280</v>
      </c>
      <c r="K77" t="s">
        <v>216</v>
      </c>
      <c r="L77" s="122" t="s">
        <v>52</v>
      </c>
      <c r="M77" s="122" t="s">
        <v>52</v>
      </c>
      <c r="N77">
        <f t="shared" si="4"/>
        <v>3.1658026793597073E-5</v>
      </c>
      <c r="O77">
        <f t="shared" si="5"/>
        <v>29.800010869819619</v>
      </c>
    </row>
    <row r="78" spans="1:15" ht="14" customHeight="1" x14ac:dyDescent="0.2">
      <c r="A78" t="s">
        <v>284</v>
      </c>
      <c r="B78">
        <v>12</v>
      </c>
      <c r="C78">
        <v>54674235</v>
      </c>
      <c r="D78" s="137" t="s">
        <v>198</v>
      </c>
      <c r="E78" s="137" t="s">
        <v>199</v>
      </c>
      <c r="F78">
        <v>0.39700000000000002</v>
      </c>
      <c r="G78">
        <v>9.0609249999999992E-3</v>
      </c>
      <c r="H78">
        <v>1.489607E-3</v>
      </c>
      <c r="I78" s="121">
        <v>1.19E-9</v>
      </c>
      <c r="J78">
        <v>941280</v>
      </c>
      <c r="K78" t="s">
        <v>216</v>
      </c>
      <c r="L78" s="122" t="s">
        <v>52</v>
      </c>
      <c r="M78" s="122" t="s">
        <v>52</v>
      </c>
      <c r="N78">
        <f t="shared" si="4"/>
        <v>3.9306625437405573E-5</v>
      </c>
      <c r="O78">
        <f t="shared" si="5"/>
        <v>36.999994736655424</v>
      </c>
    </row>
    <row r="79" spans="1:15" ht="14" customHeight="1" x14ac:dyDescent="0.2">
      <c r="A79" t="s">
        <v>285</v>
      </c>
      <c r="B79">
        <v>12</v>
      </c>
      <c r="C79">
        <v>81601464</v>
      </c>
      <c r="D79" s="137" t="s">
        <v>200</v>
      </c>
      <c r="E79" s="137" t="s">
        <v>198</v>
      </c>
      <c r="F79">
        <v>0.48399999999999999</v>
      </c>
      <c r="G79">
        <v>-9.0374029999999994E-3</v>
      </c>
      <c r="H79">
        <v>1.4584050000000001E-3</v>
      </c>
      <c r="I79" s="121">
        <v>5.7799999999999997E-10</v>
      </c>
      <c r="J79">
        <v>941280</v>
      </c>
      <c r="K79" t="s">
        <v>216</v>
      </c>
      <c r="L79" s="122" t="s">
        <v>52</v>
      </c>
      <c r="M79" s="122" t="s">
        <v>52</v>
      </c>
      <c r="N79">
        <f t="shared" si="4"/>
        <v>4.0793828037023003E-5</v>
      </c>
      <c r="O79">
        <f t="shared" si="5"/>
        <v>38.399980936907973</v>
      </c>
    </row>
    <row r="80" spans="1:15" ht="14" customHeight="1" x14ac:dyDescent="0.2">
      <c r="A80" t="s">
        <v>286</v>
      </c>
      <c r="B80">
        <v>12</v>
      </c>
      <c r="C80">
        <v>92170791</v>
      </c>
      <c r="D80" s="137" t="s">
        <v>199</v>
      </c>
      <c r="E80" s="137" t="s">
        <v>198</v>
      </c>
      <c r="F80">
        <v>0.58399999999999996</v>
      </c>
      <c r="G80">
        <v>-8.7978009999999992E-3</v>
      </c>
      <c r="H80">
        <v>1.4786739999999999E-3</v>
      </c>
      <c r="I80" s="121">
        <v>2.7299999999999999E-9</v>
      </c>
      <c r="J80">
        <v>941280</v>
      </c>
      <c r="K80" t="s">
        <v>216</v>
      </c>
      <c r="L80" s="122" t="s">
        <v>52</v>
      </c>
      <c r="M80" s="122" t="s">
        <v>52</v>
      </c>
      <c r="N80">
        <f t="shared" si="4"/>
        <v>3.7606960296192316E-5</v>
      </c>
      <c r="O80">
        <f t="shared" si="5"/>
        <v>35.400010874403343</v>
      </c>
    </row>
    <row r="81" spans="1:15" ht="14" customHeight="1" x14ac:dyDescent="0.2">
      <c r="A81" t="s">
        <v>287</v>
      </c>
      <c r="B81">
        <v>13</v>
      </c>
      <c r="C81">
        <v>27124360</v>
      </c>
      <c r="D81" s="137" t="s">
        <v>200</v>
      </c>
      <c r="E81" s="137" t="s">
        <v>199</v>
      </c>
      <c r="F81">
        <v>0.73599999999999999</v>
      </c>
      <c r="G81">
        <v>-9.6693609999999996E-3</v>
      </c>
      <c r="H81">
        <v>1.6534259999999999E-3</v>
      </c>
      <c r="I81" s="121">
        <v>4.9200000000000004E-9</v>
      </c>
      <c r="J81">
        <v>941280</v>
      </c>
      <c r="K81" t="s">
        <v>216</v>
      </c>
      <c r="L81" s="122" t="s">
        <v>52</v>
      </c>
      <c r="M81" s="122" t="s">
        <v>52</v>
      </c>
      <c r="N81">
        <f t="shared" si="4"/>
        <v>3.6332176387170566E-5</v>
      </c>
      <c r="O81">
        <f t="shared" si="5"/>
        <v>34.199993549914005</v>
      </c>
    </row>
    <row r="82" spans="1:15" ht="14" customHeight="1" x14ac:dyDescent="0.2">
      <c r="A82" t="s">
        <v>288</v>
      </c>
      <c r="B82">
        <v>14</v>
      </c>
      <c r="C82">
        <v>57274519</v>
      </c>
      <c r="D82" s="137" t="s">
        <v>198</v>
      </c>
      <c r="E82" s="137" t="s">
        <v>201</v>
      </c>
      <c r="F82">
        <v>0.33500000000000002</v>
      </c>
      <c r="G82">
        <v>-8.8973650000000008E-3</v>
      </c>
      <c r="H82">
        <v>1.5441599999999999E-3</v>
      </c>
      <c r="I82" s="121">
        <v>8.1400000000000004E-9</v>
      </c>
      <c r="J82">
        <v>941280</v>
      </c>
      <c r="K82" t="s">
        <v>216</v>
      </c>
      <c r="L82" s="122" t="s">
        <v>52</v>
      </c>
      <c r="M82" s="122" t="s">
        <v>52</v>
      </c>
      <c r="N82">
        <f t="shared" si="4"/>
        <v>3.5269887056015932E-5</v>
      </c>
      <c r="O82">
        <f t="shared" si="5"/>
        <v>33.200010248698405</v>
      </c>
    </row>
    <row r="83" spans="1:15" ht="14" customHeight="1" x14ac:dyDescent="0.2">
      <c r="A83" t="s">
        <v>289</v>
      </c>
      <c r="B83">
        <v>14</v>
      </c>
      <c r="C83">
        <v>58782779</v>
      </c>
      <c r="D83" s="137" t="s">
        <v>201</v>
      </c>
      <c r="E83" s="137" t="s">
        <v>200</v>
      </c>
      <c r="F83">
        <v>0.13500000000000001</v>
      </c>
      <c r="G83">
        <v>-1.2177537E-2</v>
      </c>
      <c r="H83">
        <v>2.132803E-3</v>
      </c>
      <c r="I83" s="121">
        <v>1.1199999999999999E-8</v>
      </c>
      <c r="J83">
        <v>941280</v>
      </c>
      <c r="K83" t="s">
        <v>216</v>
      </c>
      <c r="L83" s="122" t="s">
        <v>52</v>
      </c>
      <c r="M83" s="122" t="s">
        <v>52</v>
      </c>
      <c r="N83">
        <f t="shared" si="4"/>
        <v>3.4632477257607325E-5</v>
      </c>
      <c r="O83">
        <f t="shared" si="5"/>
        <v>32.599987211356314</v>
      </c>
    </row>
    <row r="84" spans="1:15" ht="14" customHeight="1" x14ac:dyDescent="0.2">
      <c r="A84" t="s">
        <v>290</v>
      </c>
      <c r="B84">
        <v>14</v>
      </c>
      <c r="C84">
        <v>94844947</v>
      </c>
      <c r="D84" s="137" t="s">
        <v>200</v>
      </c>
      <c r="E84" s="137" t="s">
        <v>201</v>
      </c>
      <c r="F84">
        <v>1.83E-2</v>
      </c>
      <c r="G84">
        <v>-3.6799624000000003E-2</v>
      </c>
      <c r="H84">
        <v>5.4376420000000003E-3</v>
      </c>
      <c r="I84" s="121">
        <v>1.34E-11</v>
      </c>
      <c r="J84">
        <v>941280</v>
      </c>
      <c r="K84" t="s">
        <v>216</v>
      </c>
      <c r="L84" s="122" t="s">
        <v>52</v>
      </c>
      <c r="M84" s="122" t="s">
        <v>52</v>
      </c>
      <c r="N84">
        <f t="shared" si="4"/>
        <v>4.8654787234641514E-5</v>
      </c>
      <c r="O84">
        <f t="shared" si="5"/>
        <v>45.800006517795829</v>
      </c>
    </row>
    <row r="85" spans="1:15" ht="14" customHeight="1" x14ac:dyDescent="0.2">
      <c r="A85" t="s">
        <v>291</v>
      </c>
      <c r="B85">
        <v>14</v>
      </c>
      <c r="C85">
        <v>104610138</v>
      </c>
      <c r="D85" s="137" t="s">
        <v>199</v>
      </c>
      <c r="E85" s="137" t="s">
        <v>198</v>
      </c>
      <c r="F85">
        <v>0.23300000000000001</v>
      </c>
      <c r="G85">
        <v>-9.5680910000000008E-3</v>
      </c>
      <c r="H85">
        <v>1.72405E-3</v>
      </c>
      <c r="I85" s="121">
        <v>2.8900000000000001E-8</v>
      </c>
      <c r="J85">
        <v>941280</v>
      </c>
      <c r="K85" t="s">
        <v>216</v>
      </c>
      <c r="L85" s="122" t="s">
        <v>52</v>
      </c>
      <c r="M85" s="122" t="s">
        <v>52</v>
      </c>
      <c r="N85">
        <f t="shared" si="4"/>
        <v>3.2720342352353191E-5</v>
      </c>
      <c r="O85">
        <f t="shared" si="5"/>
        <v>30.800011636348209</v>
      </c>
    </row>
    <row r="86" spans="1:15" ht="14" customHeight="1" x14ac:dyDescent="0.2">
      <c r="A86" t="s">
        <v>292</v>
      </c>
      <c r="B86">
        <v>15</v>
      </c>
      <c r="C86">
        <v>75027880</v>
      </c>
      <c r="D86" s="137" t="s">
        <v>200</v>
      </c>
      <c r="E86" s="137" t="s">
        <v>201</v>
      </c>
      <c r="F86">
        <v>0.249</v>
      </c>
      <c r="G86">
        <v>1.0606047E-2</v>
      </c>
      <c r="H86">
        <v>1.6854109999999999E-3</v>
      </c>
      <c r="I86" s="121">
        <v>3.1000000000000002E-10</v>
      </c>
      <c r="J86">
        <v>941280</v>
      </c>
      <c r="K86" t="s">
        <v>216</v>
      </c>
      <c r="L86" s="122" t="s">
        <v>52</v>
      </c>
      <c r="M86" s="122" t="s">
        <v>52</v>
      </c>
      <c r="N86">
        <f t="shared" si="4"/>
        <v>4.2068627661888851E-5</v>
      </c>
      <c r="O86">
        <f t="shared" si="5"/>
        <v>39.600023764237882</v>
      </c>
    </row>
    <row r="87" spans="1:15" ht="14" customHeight="1" x14ac:dyDescent="0.2">
      <c r="A87" t="s">
        <v>293</v>
      </c>
      <c r="B87">
        <v>15</v>
      </c>
      <c r="C87">
        <v>86796012</v>
      </c>
      <c r="D87" s="137" t="s">
        <v>198</v>
      </c>
      <c r="E87" s="137" t="s">
        <v>199</v>
      </c>
      <c r="F87">
        <v>0.41099999999999998</v>
      </c>
      <c r="G87">
        <v>8.4965960000000004E-3</v>
      </c>
      <c r="H87">
        <v>1.4813140000000001E-3</v>
      </c>
      <c r="I87" s="121">
        <v>9.9300000000000002E-9</v>
      </c>
      <c r="J87">
        <v>941280</v>
      </c>
      <c r="K87" t="s">
        <v>216</v>
      </c>
      <c r="L87" s="122" t="s">
        <v>52</v>
      </c>
      <c r="M87" s="122" t="s">
        <v>52</v>
      </c>
      <c r="N87">
        <f t="shared" si="4"/>
        <v>3.4951166278859535E-5</v>
      </c>
      <c r="O87">
        <f t="shared" si="5"/>
        <v>32.899983687765342</v>
      </c>
    </row>
    <row r="88" spans="1:15" ht="14" customHeight="1" x14ac:dyDescent="0.2">
      <c r="A88" t="s">
        <v>294</v>
      </c>
      <c r="B88">
        <v>16</v>
      </c>
      <c r="C88">
        <v>20013793</v>
      </c>
      <c r="D88" s="137" t="s">
        <v>199</v>
      </c>
      <c r="E88" s="137" t="s">
        <v>198</v>
      </c>
      <c r="F88">
        <v>0.307</v>
      </c>
      <c r="G88">
        <v>9.8905959999999998E-3</v>
      </c>
      <c r="H88">
        <v>1.581736E-3</v>
      </c>
      <c r="I88" s="121">
        <v>4.0200000000000001E-10</v>
      </c>
      <c r="J88">
        <v>939356</v>
      </c>
      <c r="K88" t="s">
        <v>216</v>
      </c>
      <c r="L88" s="122" t="s">
        <v>52</v>
      </c>
      <c r="M88" s="122" t="s">
        <v>52</v>
      </c>
      <c r="N88">
        <f t="shared" si="4"/>
        <v>4.1622545467093838E-5</v>
      </c>
      <c r="O88">
        <f t="shared" si="5"/>
        <v>39.100015261950404</v>
      </c>
    </row>
    <row r="89" spans="1:15" ht="14" customHeight="1" x14ac:dyDescent="0.2">
      <c r="A89" t="s">
        <v>295</v>
      </c>
      <c r="B89">
        <v>16</v>
      </c>
      <c r="C89">
        <v>24810681</v>
      </c>
      <c r="D89" s="137" t="s">
        <v>200</v>
      </c>
      <c r="E89" s="137" t="s">
        <v>201</v>
      </c>
      <c r="F89">
        <v>6.2600000000000003E-2</v>
      </c>
      <c r="G89">
        <v>-2.231549E-2</v>
      </c>
      <c r="H89">
        <v>3.0117590000000001E-3</v>
      </c>
      <c r="I89" s="121">
        <v>1.2699999999999999E-13</v>
      </c>
      <c r="J89">
        <v>939356</v>
      </c>
      <c r="K89" t="s">
        <v>216</v>
      </c>
      <c r="L89" s="122" t="s">
        <v>52</v>
      </c>
      <c r="M89" s="122" t="s">
        <v>52</v>
      </c>
      <c r="N89">
        <f t="shared" si="4"/>
        <v>5.8440890680814892E-5</v>
      </c>
      <c r="O89">
        <f t="shared" si="5"/>
        <v>54.900009711833505</v>
      </c>
    </row>
    <row r="90" spans="1:15" ht="14" customHeight="1" x14ac:dyDescent="0.2">
      <c r="A90" t="s">
        <v>296</v>
      </c>
      <c r="B90">
        <v>16</v>
      </c>
      <c r="C90">
        <v>28754684</v>
      </c>
      <c r="D90" s="137" t="s">
        <v>199</v>
      </c>
      <c r="E90" s="137" t="s">
        <v>198</v>
      </c>
      <c r="F90">
        <v>0.40400000000000003</v>
      </c>
      <c r="G90">
        <v>-1.1205474E-2</v>
      </c>
      <c r="H90">
        <v>1.4868119999999999E-3</v>
      </c>
      <c r="I90" s="121">
        <v>4.83E-14</v>
      </c>
      <c r="J90">
        <v>939356</v>
      </c>
      <c r="K90" t="s">
        <v>216</v>
      </c>
      <c r="L90" s="122" t="s">
        <v>52</v>
      </c>
      <c r="M90" s="122" t="s">
        <v>52</v>
      </c>
      <c r="N90">
        <f t="shared" si="4"/>
        <v>6.0463304068869049E-5</v>
      </c>
      <c r="O90">
        <f t="shared" si="5"/>
        <v>56.800001772694849</v>
      </c>
    </row>
    <row r="91" spans="1:15" ht="14" customHeight="1" x14ac:dyDescent="0.2">
      <c r="A91" t="s">
        <v>297</v>
      </c>
      <c r="B91">
        <v>16</v>
      </c>
      <c r="C91">
        <v>29892184</v>
      </c>
      <c r="D91" s="137" t="s">
        <v>199</v>
      </c>
      <c r="E91" s="137" t="s">
        <v>198</v>
      </c>
      <c r="F91">
        <v>0.30499999999999999</v>
      </c>
      <c r="G91">
        <v>-1.0208258E-2</v>
      </c>
      <c r="H91">
        <v>1.5846289999999999E-3</v>
      </c>
      <c r="I91" s="121">
        <v>1.19E-10</v>
      </c>
      <c r="J91">
        <v>939356</v>
      </c>
      <c r="K91" t="s">
        <v>216</v>
      </c>
      <c r="L91" s="122" t="s">
        <v>52</v>
      </c>
      <c r="M91" s="122" t="s">
        <v>52</v>
      </c>
      <c r="N91">
        <f t="shared" si="4"/>
        <v>4.4177249826317234E-5</v>
      </c>
      <c r="O91">
        <f t="shared" si="5"/>
        <v>41.499998043631415</v>
      </c>
    </row>
    <row r="92" spans="1:15" ht="14" customHeight="1" x14ac:dyDescent="0.2">
      <c r="A92" t="s">
        <v>298</v>
      </c>
      <c r="B92">
        <v>16</v>
      </c>
      <c r="C92">
        <v>64872590</v>
      </c>
      <c r="D92" s="137" t="s">
        <v>198</v>
      </c>
      <c r="E92" s="137" t="s">
        <v>201</v>
      </c>
      <c r="F92">
        <v>0.184</v>
      </c>
      <c r="G92">
        <v>-1.217318E-2</v>
      </c>
      <c r="H92">
        <v>1.8828510000000001E-3</v>
      </c>
      <c r="I92" s="121">
        <v>1.0300000000000001E-10</v>
      </c>
      <c r="J92">
        <v>939356</v>
      </c>
      <c r="K92" t="s">
        <v>216</v>
      </c>
      <c r="L92" s="122" t="s">
        <v>52</v>
      </c>
      <c r="M92" s="122" t="s">
        <v>52</v>
      </c>
      <c r="N92">
        <f t="shared" si="4"/>
        <v>4.4496580993601864E-5</v>
      </c>
      <c r="O92">
        <f t="shared" si="5"/>
        <v>41.799990292479457</v>
      </c>
    </row>
    <row r="93" spans="1:15" ht="14" customHeight="1" x14ac:dyDescent="0.2">
      <c r="A93" t="s">
        <v>299</v>
      </c>
      <c r="B93">
        <v>16</v>
      </c>
      <c r="C93">
        <v>69131281</v>
      </c>
      <c r="D93" s="137" t="s">
        <v>201</v>
      </c>
      <c r="E93" s="137" t="s">
        <v>198</v>
      </c>
      <c r="F93">
        <v>0.153</v>
      </c>
      <c r="G93">
        <v>-1.1100514000000001E-2</v>
      </c>
      <c r="H93">
        <v>2.0266669999999998E-3</v>
      </c>
      <c r="I93" s="121">
        <v>4.2400000000000002E-8</v>
      </c>
      <c r="J93">
        <v>939356</v>
      </c>
      <c r="K93" t="s">
        <v>216</v>
      </c>
      <c r="L93" s="122" t="s">
        <v>52</v>
      </c>
      <c r="M93" s="122" t="s">
        <v>52</v>
      </c>
      <c r="N93">
        <f t="shared" si="4"/>
        <v>3.1935763419913377E-5</v>
      </c>
      <c r="O93">
        <f t="shared" si="5"/>
        <v>30.000009056267963</v>
      </c>
    </row>
    <row r="94" spans="1:15" ht="14" customHeight="1" x14ac:dyDescent="0.2">
      <c r="A94" t="s">
        <v>300</v>
      </c>
      <c r="B94">
        <v>16</v>
      </c>
      <c r="C94">
        <v>72338507</v>
      </c>
      <c r="D94" s="137" t="s">
        <v>201</v>
      </c>
      <c r="E94" s="137" t="s">
        <v>198</v>
      </c>
      <c r="F94">
        <v>0.108</v>
      </c>
      <c r="G94">
        <v>1.6302272E-2</v>
      </c>
      <c r="H94">
        <v>2.3505829999999998E-3</v>
      </c>
      <c r="I94" s="121">
        <v>4.1100000000000001E-12</v>
      </c>
      <c r="J94">
        <v>939356</v>
      </c>
      <c r="K94" t="s">
        <v>216</v>
      </c>
      <c r="L94" s="122" t="s">
        <v>52</v>
      </c>
      <c r="M94" s="122" t="s">
        <v>52</v>
      </c>
      <c r="N94">
        <f t="shared" si="4"/>
        <v>5.1202673379481111E-5</v>
      </c>
      <c r="O94">
        <f t="shared" si="5"/>
        <v>48.100001303712169</v>
      </c>
    </row>
    <row r="95" spans="1:15" ht="14" customHeight="1" x14ac:dyDescent="0.2">
      <c r="A95" t="s">
        <v>301</v>
      </c>
      <c r="B95">
        <v>16</v>
      </c>
      <c r="C95">
        <v>73912588</v>
      </c>
      <c r="D95" s="137" t="s">
        <v>201</v>
      </c>
      <c r="E95" s="137" t="s">
        <v>198</v>
      </c>
      <c r="F95">
        <v>0.42499999999999999</v>
      </c>
      <c r="G95">
        <v>-1.0974988E-2</v>
      </c>
      <c r="H95">
        <v>1.4758480000000001E-3</v>
      </c>
      <c r="I95" s="121">
        <v>1.0499999999999999E-13</v>
      </c>
      <c r="J95">
        <v>939356</v>
      </c>
      <c r="K95" t="s">
        <v>216</v>
      </c>
      <c r="L95" s="122" t="s">
        <v>52</v>
      </c>
      <c r="M95" s="122" t="s">
        <v>52</v>
      </c>
      <c r="N95">
        <f t="shared" si="4"/>
        <v>5.8866615363557076E-5</v>
      </c>
      <c r="O95">
        <f t="shared" si="5"/>
        <v>55.299963663140105</v>
      </c>
    </row>
    <row r="96" spans="1:15" ht="14" customHeight="1" x14ac:dyDescent="0.2">
      <c r="A96" t="s">
        <v>302</v>
      </c>
      <c r="B96">
        <v>17</v>
      </c>
      <c r="C96">
        <v>2209888</v>
      </c>
      <c r="D96" s="137" t="s">
        <v>199</v>
      </c>
      <c r="E96" s="137" t="s">
        <v>198</v>
      </c>
      <c r="F96">
        <v>0.63200000000000001</v>
      </c>
      <c r="G96">
        <v>-8.3599529999999998E-3</v>
      </c>
      <c r="H96">
        <v>1.511274E-3</v>
      </c>
      <c r="I96" s="121">
        <v>3.1100000000000001E-8</v>
      </c>
      <c r="J96">
        <v>941280</v>
      </c>
      <c r="K96" t="s">
        <v>216</v>
      </c>
      <c r="L96" s="122" t="s">
        <v>52</v>
      </c>
      <c r="M96" s="122" t="s">
        <v>52</v>
      </c>
      <c r="N96">
        <f t="shared" si="4"/>
        <v>3.2507854016878692E-5</v>
      </c>
      <c r="O96">
        <f t="shared" si="5"/>
        <v>30.599987568936385</v>
      </c>
    </row>
    <row r="97" spans="1:15" ht="14" customHeight="1" x14ac:dyDescent="0.2">
      <c r="A97" t="s">
        <v>303</v>
      </c>
      <c r="B97">
        <v>17</v>
      </c>
      <c r="C97">
        <v>7462969</v>
      </c>
      <c r="D97" s="137" t="s">
        <v>198</v>
      </c>
      <c r="E97" s="137" t="s">
        <v>199</v>
      </c>
      <c r="F97">
        <v>0.78600000000000003</v>
      </c>
      <c r="G97">
        <v>1.1378876E-2</v>
      </c>
      <c r="H97">
        <v>1.7770819999999999E-3</v>
      </c>
      <c r="I97" s="121">
        <v>1.5E-10</v>
      </c>
      <c r="J97">
        <v>941280</v>
      </c>
      <c r="K97" t="s">
        <v>216</v>
      </c>
      <c r="L97" s="122" t="s">
        <v>52</v>
      </c>
      <c r="M97" s="122" t="s">
        <v>52</v>
      </c>
      <c r="N97">
        <f t="shared" si="4"/>
        <v>4.3555805136680673E-5</v>
      </c>
      <c r="O97">
        <f t="shared" si="5"/>
        <v>40.999994046806094</v>
      </c>
    </row>
    <row r="98" spans="1:15" ht="14" customHeight="1" x14ac:dyDescent="0.2">
      <c r="A98" t="s">
        <v>304</v>
      </c>
      <c r="B98">
        <v>17</v>
      </c>
      <c r="C98">
        <v>29715500</v>
      </c>
      <c r="D98" s="137" t="s">
        <v>198</v>
      </c>
      <c r="E98" s="137" t="s">
        <v>199</v>
      </c>
      <c r="F98">
        <v>0.61499999999999999</v>
      </c>
      <c r="G98">
        <v>9.2209839999999998E-3</v>
      </c>
      <c r="H98">
        <v>1.497813E-3</v>
      </c>
      <c r="I98" s="121">
        <v>7.5099999999999999E-10</v>
      </c>
      <c r="J98">
        <v>941280</v>
      </c>
      <c r="K98" t="s">
        <v>216</v>
      </c>
      <c r="L98" s="122" t="s">
        <v>52</v>
      </c>
      <c r="M98" s="122" t="s">
        <v>52</v>
      </c>
      <c r="N98">
        <f t="shared" si="4"/>
        <v>4.0262712347943946E-5</v>
      </c>
      <c r="O98">
        <f t="shared" si="5"/>
        <v>37.900011836147215</v>
      </c>
    </row>
    <row r="99" spans="1:15" ht="14" customHeight="1" x14ac:dyDescent="0.2">
      <c r="A99" t="s">
        <v>52</v>
      </c>
      <c r="B99">
        <v>17</v>
      </c>
      <c r="C99">
        <v>44246624</v>
      </c>
      <c r="D99" s="137" t="s">
        <v>199</v>
      </c>
      <c r="E99" s="137" t="s">
        <v>201</v>
      </c>
      <c r="F99">
        <v>0.215</v>
      </c>
      <c r="G99">
        <v>-2.1800138E-2</v>
      </c>
      <c r="H99">
        <v>2.558533E-3</v>
      </c>
      <c r="I99" s="121">
        <v>1.62E-17</v>
      </c>
      <c r="J99">
        <v>452564</v>
      </c>
      <c r="K99" t="s">
        <v>216</v>
      </c>
      <c r="L99" s="122" t="s">
        <v>52</v>
      </c>
      <c r="M99" s="122" t="s">
        <v>52</v>
      </c>
      <c r="N99">
        <f t="shared" si="4"/>
        <v>1.6039350280163669E-4</v>
      </c>
      <c r="O99">
        <f t="shared" si="5"/>
        <v>72.599969765373856</v>
      </c>
    </row>
    <row r="100" spans="1:15" ht="14" customHeight="1" x14ac:dyDescent="0.2">
      <c r="A100" t="s">
        <v>305</v>
      </c>
      <c r="B100">
        <v>17</v>
      </c>
      <c r="C100">
        <v>78524597</v>
      </c>
      <c r="D100" s="137" t="s">
        <v>200</v>
      </c>
      <c r="E100" s="137" t="s">
        <v>201</v>
      </c>
      <c r="F100">
        <v>0.70199999999999996</v>
      </c>
      <c r="G100">
        <v>8.9717779999999997E-3</v>
      </c>
      <c r="H100">
        <v>1.5934879999999999E-3</v>
      </c>
      <c r="I100" s="121">
        <v>1.7599999999999999E-8</v>
      </c>
      <c r="J100">
        <v>941280</v>
      </c>
      <c r="K100" t="s">
        <v>216</v>
      </c>
      <c r="L100" s="122" t="s">
        <v>52</v>
      </c>
      <c r="M100" s="122" t="s">
        <v>52</v>
      </c>
      <c r="N100">
        <f t="shared" si="4"/>
        <v>3.3676425340679074E-5</v>
      </c>
      <c r="O100">
        <f t="shared" si="5"/>
        <v>31.700013187801819</v>
      </c>
    </row>
    <row r="101" spans="1:15" ht="14" customHeight="1" x14ac:dyDescent="0.2">
      <c r="A101" t="s">
        <v>306</v>
      </c>
      <c r="B101">
        <v>18</v>
      </c>
      <c r="C101">
        <v>53052169</v>
      </c>
      <c r="D101" s="137" t="s">
        <v>200</v>
      </c>
      <c r="E101" s="137" t="s">
        <v>201</v>
      </c>
      <c r="F101">
        <v>0.39500000000000002</v>
      </c>
      <c r="G101">
        <v>-9.1176969999999993E-3</v>
      </c>
      <c r="H101">
        <v>1.490903E-3</v>
      </c>
      <c r="I101" s="121">
        <v>9.3800000000000007E-10</v>
      </c>
      <c r="J101">
        <v>941280</v>
      </c>
      <c r="K101" t="s">
        <v>216</v>
      </c>
      <c r="L101" s="122" t="s">
        <v>52</v>
      </c>
      <c r="M101" s="122" t="s">
        <v>52</v>
      </c>
      <c r="N101">
        <f t="shared" si="4"/>
        <v>3.9731544451341253E-5</v>
      </c>
      <c r="O101">
        <f t="shared" si="5"/>
        <v>37.399994120687381</v>
      </c>
    </row>
    <row r="102" spans="1:15" ht="14" customHeight="1" x14ac:dyDescent="0.2">
      <c r="A102" t="s">
        <v>307</v>
      </c>
      <c r="B102">
        <v>18</v>
      </c>
      <c r="C102">
        <v>55080437</v>
      </c>
      <c r="D102" s="137" t="s">
        <v>198</v>
      </c>
      <c r="E102" s="137" t="s">
        <v>199</v>
      </c>
      <c r="F102">
        <v>0.63500000000000001</v>
      </c>
      <c r="G102">
        <v>-8.2918780000000008E-3</v>
      </c>
      <c r="H102">
        <v>1.5138829999999999E-3</v>
      </c>
      <c r="I102" s="121">
        <v>4.3900000000000003E-8</v>
      </c>
      <c r="J102">
        <v>941280</v>
      </c>
      <c r="K102" t="s">
        <v>216</v>
      </c>
      <c r="L102" s="122" t="s">
        <v>52</v>
      </c>
      <c r="M102" s="122" t="s">
        <v>52</v>
      </c>
      <c r="N102">
        <f t="shared" si="4"/>
        <v>3.1870473108533684E-5</v>
      </c>
      <c r="O102">
        <f t="shared" si="5"/>
        <v>29.999995041635817</v>
      </c>
    </row>
    <row r="103" spans="1:15" ht="14" customHeight="1" x14ac:dyDescent="0.2">
      <c r="A103" t="s">
        <v>308</v>
      </c>
      <c r="B103">
        <v>19</v>
      </c>
      <c r="C103">
        <v>49214274</v>
      </c>
      <c r="D103" s="137" t="s">
        <v>199</v>
      </c>
      <c r="E103" s="137" t="s">
        <v>198</v>
      </c>
      <c r="F103">
        <v>0.50800000000000001</v>
      </c>
      <c r="G103">
        <v>1.3722336E-2</v>
      </c>
      <c r="H103">
        <v>1.457844E-3</v>
      </c>
      <c r="I103" s="121">
        <v>4.91E-21</v>
      </c>
      <c r="J103">
        <v>941280</v>
      </c>
      <c r="K103" t="s">
        <v>216</v>
      </c>
      <c r="L103" s="122" t="s">
        <v>52</v>
      </c>
      <c r="M103" s="122" t="s">
        <v>52</v>
      </c>
      <c r="N103">
        <f t="shared" si="4"/>
        <v>9.4118345165519684E-5</v>
      </c>
      <c r="O103">
        <f t="shared" ref="O103:O105" si="6">(N103*J103)/(1-N103)</f>
        <v>88.600054827942344</v>
      </c>
    </row>
    <row r="104" spans="1:15" ht="14" customHeight="1" x14ac:dyDescent="0.2">
      <c r="A104" t="s">
        <v>309</v>
      </c>
      <c r="B104">
        <v>20</v>
      </c>
      <c r="C104">
        <v>25035711</v>
      </c>
      <c r="D104" s="137" t="s">
        <v>199</v>
      </c>
      <c r="E104" s="137" t="s">
        <v>198</v>
      </c>
      <c r="F104">
        <v>0.61599999999999999</v>
      </c>
      <c r="G104">
        <v>8.5823559999999993E-3</v>
      </c>
      <c r="H104">
        <v>1.4985440000000001E-3</v>
      </c>
      <c r="I104" s="121">
        <v>1.02E-8</v>
      </c>
      <c r="J104">
        <v>941280</v>
      </c>
      <c r="K104" t="s">
        <v>216</v>
      </c>
      <c r="L104" s="122" t="s">
        <v>52</v>
      </c>
      <c r="M104" s="122" t="s">
        <v>52</v>
      </c>
      <c r="N104">
        <f t="shared" si="4"/>
        <v>3.4844969443799217E-5</v>
      </c>
      <c r="O104">
        <f t="shared" si="6"/>
        <v>32.800015753606019</v>
      </c>
    </row>
    <row r="105" spans="1:15" ht="14" customHeight="1" x14ac:dyDescent="0.2">
      <c r="A105" t="s">
        <v>310</v>
      </c>
      <c r="B105">
        <v>22</v>
      </c>
      <c r="C105">
        <v>41946519</v>
      </c>
      <c r="D105" s="137" t="s">
        <v>199</v>
      </c>
      <c r="E105" s="137" t="s">
        <v>201</v>
      </c>
      <c r="F105">
        <v>0.2</v>
      </c>
      <c r="G105">
        <v>-1.0181001E-2</v>
      </c>
      <c r="H105">
        <v>1.8587880000000001E-3</v>
      </c>
      <c r="I105" s="121">
        <v>4.3100000000000002E-8</v>
      </c>
      <c r="J105">
        <v>904462</v>
      </c>
      <c r="K105" t="s">
        <v>216</v>
      </c>
      <c r="L105" s="122" t="s">
        <v>52</v>
      </c>
      <c r="M105" s="122" t="s">
        <v>52</v>
      </c>
      <c r="N105">
        <f t="shared" si="4"/>
        <v>3.3167788090118409E-5</v>
      </c>
      <c r="O105">
        <f t="shared" si="6"/>
        <v>29.999998985173718</v>
      </c>
    </row>
    <row r="107" spans="1:15" ht="14" customHeight="1" x14ac:dyDescent="0.2">
      <c r="A107" s="196" t="s">
        <v>480</v>
      </c>
      <c r="B107" s="196"/>
      <c r="C107" s="196"/>
      <c r="D107" s="196"/>
      <c r="E107" s="196"/>
      <c r="F107" s="196"/>
      <c r="G107" s="196"/>
      <c r="H107" s="196"/>
      <c r="I107" s="196"/>
      <c r="J107" s="196"/>
      <c r="K107" s="196"/>
      <c r="L107" s="196"/>
      <c r="M107" s="196"/>
      <c r="N107" s="196"/>
      <c r="O107" s="196"/>
    </row>
    <row r="108" spans="1:15" ht="14" customHeight="1" x14ac:dyDescent="0.2">
      <c r="A108" t="s">
        <v>311</v>
      </c>
      <c r="B108">
        <v>2</v>
      </c>
      <c r="C108">
        <v>224802504</v>
      </c>
      <c r="D108" s="137" t="s">
        <v>198</v>
      </c>
      <c r="E108" s="137" t="s">
        <v>199</v>
      </c>
      <c r="F108" t="s">
        <v>52</v>
      </c>
      <c r="G108">
        <v>-0.168702716</v>
      </c>
      <c r="H108">
        <v>3.6799999999999999E-2</v>
      </c>
      <c r="I108" s="121">
        <v>4.5700000000000003E-6</v>
      </c>
      <c r="J108">
        <v>29142</v>
      </c>
      <c r="K108" t="s">
        <v>154</v>
      </c>
      <c r="L108" s="122">
        <v>8485</v>
      </c>
      <c r="M108" s="122">
        <v>20657</v>
      </c>
      <c r="N108">
        <f t="shared" ref="N108:N126" si="7">(G108^2)/((J108*(H108^2))+G108^2)</f>
        <v>7.2063620367668086E-4</v>
      </c>
      <c r="O108">
        <f t="shared" ref="O108:O126" si="8">(N108*J108)/(1-N108)</f>
        <v>21.01592508401513</v>
      </c>
    </row>
    <row r="109" spans="1:15" ht="14" customHeight="1" x14ac:dyDescent="0.2">
      <c r="A109" t="s">
        <v>312</v>
      </c>
      <c r="B109">
        <v>6</v>
      </c>
      <c r="C109">
        <v>52383676</v>
      </c>
      <c r="D109" s="137" t="s">
        <v>199</v>
      </c>
      <c r="E109" s="137" t="s">
        <v>198</v>
      </c>
      <c r="F109" t="s">
        <v>52</v>
      </c>
      <c r="G109">
        <v>0.123597212</v>
      </c>
      <c r="H109">
        <v>2.5899999999999999E-2</v>
      </c>
      <c r="I109" s="121">
        <v>1.86E-6</v>
      </c>
      <c r="J109">
        <v>29142</v>
      </c>
      <c r="K109" t="s">
        <v>154</v>
      </c>
      <c r="L109" s="122">
        <v>8485</v>
      </c>
      <c r="M109" s="122">
        <v>20657</v>
      </c>
      <c r="N109">
        <f t="shared" si="7"/>
        <v>7.8083491052759993E-4</v>
      </c>
      <c r="O109">
        <f t="shared" si="8"/>
        <v>22.772872816703604</v>
      </c>
    </row>
    <row r="110" spans="1:15" ht="14" customHeight="1" x14ac:dyDescent="0.2">
      <c r="A110" t="s">
        <v>313</v>
      </c>
      <c r="B110">
        <v>1</v>
      </c>
      <c r="C110">
        <v>58914980</v>
      </c>
      <c r="D110" s="137" t="s">
        <v>200</v>
      </c>
      <c r="E110" s="137" t="s">
        <v>201</v>
      </c>
      <c r="F110" t="s">
        <v>52</v>
      </c>
      <c r="G110">
        <v>0.14720374899999999</v>
      </c>
      <c r="H110">
        <v>2.9700000000000001E-2</v>
      </c>
      <c r="I110" s="121">
        <v>7.1900000000000002E-7</v>
      </c>
      <c r="J110">
        <v>29142</v>
      </c>
      <c r="K110" t="s">
        <v>154</v>
      </c>
      <c r="L110" s="122">
        <v>8485</v>
      </c>
      <c r="M110" s="122">
        <v>20657</v>
      </c>
      <c r="N110">
        <f t="shared" si="7"/>
        <v>8.4224715310285967E-4</v>
      </c>
      <c r="O110">
        <f t="shared" si="8"/>
        <v>24.565456721712071</v>
      </c>
    </row>
    <row r="111" spans="1:15" ht="14" customHeight="1" x14ac:dyDescent="0.2">
      <c r="A111" t="s">
        <v>314</v>
      </c>
      <c r="B111">
        <v>8</v>
      </c>
      <c r="C111">
        <v>66500288</v>
      </c>
      <c r="D111" s="137" t="s">
        <v>199</v>
      </c>
      <c r="E111" s="137" t="s">
        <v>201</v>
      </c>
      <c r="F111" t="s">
        <v>52</v>
      </c>
      <c r="G111">
        <v>-0.25710113899999998</v>
      </c>
      <c r="H111">
        <v>5.3400000000000003E-2</v>
      </c>
      <c r="I111" s="121">
        <v>1.4899999999999999E-6</v>
      </c>
      <c r="J111">
        <v>29142</v>
      </c>
      <c r="K111" t="s">
        <v>154</v>
      </c>
      <c r="L111" s="122">
        <v>8485</v>
      </c>
      <c r="M111" s="122">
        <v>20657</v>
      </c>
      <c r="N111">
        <f t="shared" si="7"/>
        <v>7.9480541358508978E-4</v>
      </c>
      <c r="O111">
        <f t="shared" si="8"/>
        <v>23.18064346361195</v>
      </c>
    </row>
    <row r="112" spans="1:15" ht="14" customHeight="1" x14ac:dyDescent="0.2">
      <c r="A112" t="s">
        <v>247</v>
      </c>
      <c r="B112">
        <v>4</v>
      </c>
      <c r="C112">
        <v>100239319</v>
      </c>
      <c r="D112" s="137" t="s">
        <v>200</v>
      </c>
      <c r="E112" s="137" t="s">
        <v>201</v>
      </c>
      <c r="F112" t="s">
        <v>52</v>
      </c>
      <c r="G112">
        <v>-0.72199943200000005</v>
      </c>
      <c r="H112">
        <v>9.7600000000000006E-2</v>
      </c>
      <c r="I112" s="121">
        <v>1.36E-13</v>
      </c>
      <c r="J112">
        <v>29142</v>
      </c>
      <c r="K112" t="s">
        <v>154</v>
      </c>
      <c r="L112" s="122">
        <v>8485</v>
      </c>
      <c r="M112" s="122">
        <v>20657</v>
      </c>
      <c r="N112">
        <f t="shared" si="7"/>
        <v>1.8743036852054377E-3</v>
      </c>
      <c r="O112">
        <f t="shared" si="8"/>
        <v>54.72352650164634</v>
      </c>
    </row>
    <row r="113" spans="1:15" ht="14" customHeight="1" x14ac:dyDescent="0.2">
      <c r="A113" t="s">
        <v>315</v>
      </c>
      <c r="B113">
        <v>9</v>
      </c>
      <c r="C113">
        <v>84338045</v>
      </c>
      <c r="D113" s="137" t="s">
        <v>198</v>
      </c>
      <c r="E113" s="137" t="s">
        <v>201</v>
      </c>
      <c r="F113" t="s">
        <v>52</v>
      </c>
      <c r="G113">
        <v>0.18299632900000001</v>
      </c>
      <c r="H113">
        <v>3.85E-2</v>
      </c>
      <c r="I113" s="121">
        <v>1.9599999999999999E-6</v>
      </c>
      <c r="J113">
        <v>29142</v>
      </c>
      <c r="K113" t="s">
        <v>154</v>
      </c>
      <c r="L113" s="122">
        <v>8485</v>
      </c>
      <c r="M113" s="122">
        <v>20657</v>
      </c>
      <c r="N113">
        <f t="shared" si="7"/>
        <v>7.7465331621202362E-4</v>
      </c>
      <c r="O113">
        <f t="shared" si="8"/>
        <v>22.592448256013665</v>
      </c>
    </row>
    <row r="114" spans="1:15" ht="14" customHeight="1" x14ac:dyDescent="0.2">
      <c r="A114" t="s">
        <v>316</v>
      </c>
      <c r="B114">
        <v>4</v>
      </c>
      <c r="C114">
        <v>131905302</v>
      </c>
      <c r="D114" s="137" t="s">
        <v>201</v>
      </c>
      <c r="E114" s="137" t="s">
        <v>200</v>
      </c>
      <c r="F114" t="s">
        <v>52</v>
      </c>
      <c r="G114">
        <v>-0.689294611</v>
      </c>
      <c r="H114">
        <v>0.14829999999999999</v>
      </c>
      <c r="I114" s="121">
        <v>3.36E-6</v>
      </c>
      <c r="J114">
        <v>29142</v>
      </c>
      <c r="K114" t="s">
        <v>154</v>
      </c>
      <c r="L114" s="122">
        <v>8485</v>
      </c>
      <c r="M114" s="122">
        <v>20657</v>
      </c>
      <c r="N114">
        <f t="shared" si="7"/>
        <v>7.4077493093726156E-4</v>
      </c>
      <c r="O114">
        <f t="shared" si="8"/>
        <v>21.603666491927225</v>
      </c>
    </row>
    <row r="115" spans="1:15" ht="14" customHeight="1" x14ac:dyDescent="0.2">
      <c r="A115" t="s">
        <v>317</v>
      </c>
      <c r="B115">
        <v>13</v>
      </c>
      <c r="C115">
        <v>84485765</v>
      </c>
      <c r="D115" s="137" t="s">
        <v>199</v>
      </c>
      <c r="E115" s="137" t="s">
        <v>198</v>
      </c>
      <c r="F115" t="s">
        <v>52</v>
      </c>
      <c r="G115">
        <v>0.32190232299999999</v>
      </c>
      <c r="H115">
        <v>6.9800000000000001E-2</v>
      </c>
      <c r="I115" s="121">
        <v>3.9999999999999998E-6</v>
      </c>
      <c r="J115">
        <v>29142</v>
      </c>
      <c r="K115" t="s">
        <v>154</v>
      </c>
      <c r="L115" s="122">
        <v>8485</v>
      </c>
      <c r="M115" s="122">
        <v>20657</v>
      </c>
      <c r="N115">
        <f t="shared" si="7"/>
        <v>7.2929154663477853E-4</v>
      </c>
      <c r="O115">
        <f t="shared" si="8"/>
        <v>21.268525207674063</v>
      </c>
    </row>
    <row r="116" spans="1:15" ht="14" customHeight="1" x14ac:dyDescent="0.2">
      <c r="A116" t="s">
        <v>318</v>
      </c>
      <c r="B116">
        <v>9</v>
      </c>
      <c r="C116">
        <v>6227045</v>
      </c>
      <c r="D116" s="137" t="s">
        <v>198</v>
      </c>
      <c r="E116" s="137" t="s">
        <v>201</v>
      </c>
      <c r="F116" t="s">
        <v>52</v>
      </c>
      <c r="G116">
        <v>0.11879585600000001</v>
      </c>
      <c r="H116">
        <v>2.5600000000000001E-2</v>
      </c>
      <c r="I116" s="121">
        <v>3.5999999999999998E-6</v>
      </c>
      <c r="J116">
        <v>29142</v>
      </c>
      <c r="K116" t="s">
        <v>154</v>
      </c>
      <c r="L116" s="122">
        <v>8485</v>
      </c>
      <c r="M116" s="122">
        <v>20657</v>
      </c>
      <c r="N116">
        <f t="shared" si="7"/>
        <v>7.3838438406639178E-4</v>
      </c>
      <c r="O116">
        <f t="shared" si="8"/>
        <v>21.533898014484762</v>
      </c>
    </row>
    <row r="117" spans="1:15" ht="14" customHeight="1" x14ac:dyDescent="0.2">
      <c r="A117" t="s">
        <v>319</v>
      </c>
      <c r="B117">
        <v>16</v>
      </c>
      <c r="C117">
        <v>17406306</v>
      </c>
      <c r="D117" s="137" t="s">
        <v>200</v>
      </c>
      <c r="E117" s="137" t="s">
        <v>201</v>
      </c>
      <c r="F117" t="s">
        <v>52</v>
      </c>
      <c r="G117">
        <v>0.202197711</v>
      </c>
      <c r="H117">
        <v>4.4200000000000003E-2</v>
      </c>
      <c r="I117" s="121">
        <v>4.7999999999999998E-6</v>
      </c>
      <c r="J117">
        <v>29142</v>
      </c>
      <c r="K117" t="s">
        <v>154</v>
      </c>
      <c r="L117" s="122">
        <v>8485</v>
      </c>
      <c r="M117" s="122">
        <v>20657</v>
      </c>
      <c r="N117">
        <f t="shared" si="7"/>
        <v>7.1759072956673563E-4</v>
      </c>
      <c r="O117">
        <f t="shared" si="8"/>
        <v>20.927046095309024</v>
      </c>
    </row>
    <row r="118" spans="1:15" ht="14" customHeight="1" x14ac:dyDescent="0.2">
      <c r="A118" t="s">
        <v>320</v>
      </c>
      <c r="B118">
        <v>22</v>
      </c>
      <c r="C118">
        <v>48314463</v>
      </c>
      <c r="D118" s="137" t="s">
        <v>199</v>
      </c>
      <c r="E118" s="137" t="s">
        <v>198</v>
      </c>
      <c r="F118" t="s">
        <v>52</v>
      </c>
      <c r="G118">
        <v>0.10529651399999999</v>
      </c>
      <c r="H118">
        <v>2.2800000000000001E-2</v>
      </c>
      <c r="I118" s="121">
        <v>3.8800000000000001E-6</v>
      </c>
      <c r="J118">
        <v>29142</v>
      </c>
      <c r="K118" t="s">
        <v>154</v>
      </c>
      <c r="L118" s="122">
        <v>8485</v>
      </c>
      <c r="M118" s="122">
        <v>20657</v>
      </c>
      <c r="N118">
        <f t="shared" si="7"/>
        <v>7.313431610109116E-4</v>
      </c>
      <c r="O118">
        <f t="shared" si="8"/>
        <v>21.328400778224438</v>
      </c>
    </row>
    <row r="119" spans="1:15" ht="14" customHeight="1" x14ac:dyDescent="0.2">
      <c r="A119" t="s">
        <v>321</v>
      </c>
      <c r="B119">
        <v>3</v>
      </c>
      <c r="C119">
        <v>7009205</v>
      </c>
      <c r="D119" s="137" t="s">
        <v>200</v>
      </c>
      <c r="E119" s="137" t="s">
        <v>201</v>
      </c>
      <c r="F119" t="s">
        <v>52</v>
      </c>
      <c r="G119">
        <v>0.25810134499999998</v>
      </c>
      <c r="H119">
        <v>5.33E-2</v>
      </c>
      <c r="I119" s="121">
        <v>1.3E-6</v>
      </c>
      <c r="J119">
        <v>29142</v>
      </c>
      <c r="K119" t="s">
        <v>154</v>
      </c>
      <c r="L119" s="122">
        <v>8485</v>
      </c>
      <c r="M119" s="122">
        <v>20657</v>
      </c>
      <c r="N119">
        <f t="shared" si="7"/>
        <v>8.0400259260733078E-4</v>
      </c>
      <c r="O119">
        <f t="shared" si="8"/>
        <v>23.449096688294521</v>
      </c>
    </row>
    <row r="120" spans="1:15" ht="14" customHeight="1" x14ac:dyDescent="0.2">
      <c r="A120" t="s">
        <v>322</v>
      </c>
      <c r="B120">
        <v>18</v>
      </c>
      <c r="C120">
        <v>8509783</v>
      </c>
      <c r="D120" s="137" t="s">
        <v>200</v>
      </c>
      <c r="E120" s="137" t="s">
        <v>201</v>
      </c>
      <c r="F120" t="s">
        <v>52</v>
      </c>
      <c r="G120">
        <v>-0.143905013</v>
      </c>
      <c r="H120">
        <v>3.1199999999999999E-2</v>
      </c>
      <c r="I120" s="121">
        <v>3.8399999999999997E-6</v>
      </c>
      <c r="J120">
        <v>29142</v>
      </c>
      <c r="K120" t="s">
        <v>154</v>
      </c>
      <c r="L120" s="122">
        <v>8485</v>
      </c>
      <c r="M120" s="122">
        <v>20657</v>
      </c>
      <c r="N120">
        <f t="shared" si="7"/>
        <v>7.2946823412434907E-4</v>
      </c>
      <c r="O120">
        <f t="shared" si="8"/>
        <v>21.273681753914133</v>
      </c>
    </row>
    <row r="121" spans="1:15" ht="14" customHeight="1" x14ac:dyDescent="0.2">
      <c r="A121" t="s">
        <v>323</v>
      </c>
      <c r="B121">
        <v>14</v>
      </c>
      <c r="C121">
        <v>102895904</v>
      </c>
      <c r="D121" s="137" t="s">
        <v>199</v>
      </c>
      <c r="E121" s="137" t="s">
        <v>198</v>
      </c>
      <c r="F121" t="s">
        <v>52</v>
      </c>
      <c r="G121">
        <v>0.30699928799999998</v>
      </c>
      <c r="H121">
        <v>6.4600000000000005E-2</v>
      </c>
      <c r="I121" s="121">
        <v>2.03E-6</v>
      </c>
      <c r="J121">
        <v>29142</v>
      </c>
      <c r="K121" t="s">
        <v>154</v>
      </c>
      <c r="L121" s="122">
        <v>8485</v>
      </c>
      <c r="M121" s="122">
        <v>20657</v>
      </c>
      <c r="N121">
        <f t="shared" si="7"/>
        <v>7.7437960721082064E-4</v>
      </c>
      <c r="O121">
        <f t="shared" si="8"/>
        <v>22.584459458182032</v>
      </c>
    </row>
    <row r="122" spans="1:15" ht="14" customHeight="1" x14ac:dyDescent="0.2">
      <c r="A122" t="s">
        <v>324</v>
      </c>
      <c r="B122">
        <v>4</v>
      </c>
      <c r="C122">
        <v>11184331</v>
      </c>
      <c r="D122" s="137" t="s">
        <v>201</v>
      </c>
      <c r="E122" s="137" t="s">
        <v>198</v>
      </c>
      <c r="F122" t="s">
        <v>52</v>
      </c>
      <c r="G122">
        <v>-0.35680352399999998</v>
      </c>
      <c r="H122">
        <v>7.7200000000000005E-2</v>
      </c>
      <c r="I122" s="121">
        <v>3.76E-6</v>
      </c>
      <c r="J122">
        <v>29142</v>
      </c>
      <c r="K122" t="s">
        <v>154</v>
      </c>
      <c r="L122" s="122">
        <v>8485</v>
      </c>
      <c r="M122" s="122">
        <v>20657</v>
      </c>
      <c r="N122">
        <f t="shared" si="7"/>
        <v>7.3246367919462582E-4</v>
      </c>
      <c r="O122">
        <f t="shared" si="8"/>
        <v>21.361102771017098</v>
      </c>
    </row>
    <row r="123" spans="1:15" ht="14" customHeight="1" x14ac:dyDescent="0.2">
      <c r="A123" t="s">
        <v>325</v>
      </c>
      <c r="B123">
        <v>12</v>
      </c>
      <c r="C123">
        <v>17798824</v>
      </c>
      <c r="D123" s="137" t="s">
        <v>201</v>
      </c>
      <c r="E123" s="137" t="s">
        <v>198</v>
      </c>
      <c r="F123" t="s">
        <v>52</v>
      </c>
      <c r="G123">
        <v>0.182796444</v>
      </c>
      <c r="H123">
        <v>3.5900000000000001E-2</v>
      </c>
      <c r="I123" s="121">
        <v>3.4700000000000002E-7</v>
      </c>
      <c r="J123">
        <v>29142</v>
      </c>
      <c r="K123" t="s">
        <v>154</v>
      </c>
      <c r="L123" s="122">
        <v>8485</v>
      </c>
      <c r="M123" s="122">
        <v>20657</v>
      </c>
      <c r="N123">
        <f t="shared" si="7"/>
        <v>8.8887569152380059E-4</v>
      </c>
      <c r="O123">
        <f t="shared" si="8"/>
        <v>25.926660981095072</v>
      </c>
    </row>
    <row r="124" spans="1:15" ht="14" customHeight="1" x14ac:dyDescent="0.2">
      <c r="A124" t="s">
        <v>326</v>
      </c>
      <c r="B124">
        <v>18</v>
      </c>
      <c r="C124">
        <v>72946216</v>
      </c>
      <c r="D124" s="137" t="s">
        <v>199</v>
      </c>
      <c r="E124" s="137" t="s">
        <v>198</v>
      </c>
      <c r="F124" t="s">
        <v>52</v>
      </c>
      <c r="G124">
        <v>0.34170139799999999</v>
      </c>
      <c r="H124">
        <v>7.3099999999999998E-2</v>
      </c>
      <c r="I124" s="121">
        <v>2.9100000000000001E-6</v>
      </c>
      <c r="J124">
        <v>29142</v>
      </c>
      <c r="K124" t="s">
        <v>154</v>
      </c>
      <c r="L124" s="122">
        <v>8485</v>
      </c>
      <c r="M124" s="122">
        <v>20657</v>
      </c>
      <c r="N124">
        <f t="shared" si="7"/>
        <v>7.4922782169747524E-4</v>
      </c>
      <c r="O124">
        <f t="shared" si="8"/>
        <v>21.850368083590379</v>
      </c>
    </row>
    <row r="125" spans="1:15" ht="14" customHeight="1" x14ac:dyDescent="0.2">
      <c r="A125" t="s">
        <v>327</v>
      </c>
      <c r="B125">
        <v>14</v>
      </c>
      <c r="C125">
        <v>57891292</v>
      </c>
      <c r="D125" s="137" t="s">
        <v>198</v>
      </c>
      <c r="E125" s="137" t="s">
        <v>201</v>
      </c>
      <c r="F125" t="s">
        <v>52</v>
      </c>
      <c r="G125">
        <v>-0.17880375200000001</v>
      </c>
      <c r="H125">
        <v>3.8699999999999998E-2</v>
      </c>
      <c r="I125" s="121">
        <v>3.7500000000000001E-6</v>
      </c>
      <c r="J125">
        <v>29142</v>
      </c>
      <c r="K125" t="s">
        <v>154</v>
      </c>
      <c r="L125" s="122">
        <v>8485</v>
      </c>
      <c r="M125" s="122">
        <v>20657</v>
      </c>
      <c r="N125">
        <f t="shared" si="7"/>
        <v>7.3197115018256147E-4</v>
      </c>
      <c r="O125">
        <f t="shared" si="8"/>
        <v>21.34672844799492</v>
      </c>
    </row>
    <row r="126" spans="1:15" ht="14" customHeight="1" x14ac:dyDescent="0.2">
      <c r="A126" t="s">
        <v>328</v>
      </c>
      <c r="B126">
        <v>13</v>
      </c>
      <c r="C126">
        <v>34888192</v>
      </c>
      <c r="D126" s="137" t="s">
        <v>198</v>
      </c>
      <c r="E126" s="137" t="s">
        <v>201</v>
      </c>
      <c r="F126" t="s">
        <v>52</v>
      </c>
      <c r="G126">
        <v>0.29290093</v>
      </c>
      <c r="H126">
        <v>5.3900000000000003E-2</v>
      </c>
      <c r="I126" s="121">
        <v>5.4200000000000002E-8</v>
      </c>
      <c r="J126">
        <v>29142</v>
      </c>
      <c r="K126" t="s">
        <v>154</v>
      </c>
      <c r="L126" s="122">
        <v>8485</v>
      </c>
      <c r="M126" s="122">
        <v>20657</v>
      </c>
      <c r="N126">
        <f t="shared" si="7"/>
        <v>1.0122895709557438E-3</v>
      </c>
      <c r="O126">
        <f t="shared" si="8"/>
        <v>29.530035623884299</v>
      </c>
    </row>
    <row r="128" spans="1:15" ht="14" customHeight="1" x14ac:dyDescent="0.2">
      <c r="A128" s="196" t="s">
        <v>481</v>
      </c>
      <c r="B128" s="196"/>
      <c r="C128" s="196"/>
      <c r="D128" s="196"/>
      <c r="E128" s="196"/>
      <c r="F128" s="196"/>
      <c r="G128" s="196"/>
      <c r="H128" s="196"/>
      <c r="I128" s="196"/>
      <c r="J128" s="196"/>
      <c r="K128" s="196"/>
      <c r="L128" s="196"/>
      <c r="M128" s="196"/>
      <c r="N128" s="196"/>
      <c r="O128" s="196"/>
    </row>
    <row r="129" spans="1:15" ht="14" customHeight="1" x14ac:dyDescent="0.2">
      <c r="A129" t="s">
        <v>444</v>
      </c>
      <c r="B129">
        <v>10</v>
      </c>
      <c r="C129">
        <v>133317906</v>
      </c>
      <c r="D129" s="137" t="s">
        <v>201</v>
      </c>
      <c r="E129" s="137" t="s">
        <v>200</v>
      </c>
      <c r="F129">
        <v>0.32066099999999997</v>
      </c>
      <c r="G129">
        <v>2.6967600000000001E-2</v>
      </c>
      <c r="H129">
        <v>5.1994700000000003E-3</v>
      </c>
      <c r="I129" s="121">
        <v>2.1500000000000001E-7</v>
      </c>
      <c r="J129">
        <v>361194</v>
      </c>
      <c r="K129" t="s">
        <v>445</v>
      </c>
      <c r="L129" s="122" t="s">
        <v>52</v>
      </c>
      <c r="M129" s="122" t="s">
        <v>52</v>
      </c>
      <c r="N129">
        <f t="shared" ref="N129:N152" si="9">(G129^2)/((J129*(H129^2))+G129^2)</f>
        <v>7.4472094908249555E-5</v>
      </c>
      <c r="O129">
        <f t="shared" ref="O129:O152" si="10">(N129*J129)/(1-N129)</f>
        <v>26.90087721297121</v>
      </c>
    </row>
    <row r="130" spans="1:15" ht="14" customHeight="1" x14ac:dyDescent="0.2">
      <c r="A130" t="s">
        <v>446</v>
      </c>
      <c r="B130">
        <v>10</v>
      </c>
      <c r="C130">
        <v>3947129</v>
      </c>
      <c r="D130" s="137" t="s">
        <v>201</v>
      </c>
      <c r="E130" s="137" t="s">
        <v>200</v>
      </c>
      <c r="F130">
        <v>0.104828</v>
      </c>
      <c r="G130">
        <v>3.9707399999999997E-2</v>
      </c>
      <c r="H130">
        <v>8.0712200000000005E-3</v>
      </c>
      <c r="I130" s="121">
        <v>8.6799999999999999E-7</v>
      </c>
      <c r="J130">
        <v>361194</v>
      </c>
      <c r="K130" t="s">
        <v>445</v>
      </c>
      <c r="L130" s="122" t="s">
        <v>52</v>
      </c>
      <c r="M130" s="122" t="s">
        <v>52</v>
      </c>
      <c r="N130">
        <f t="shared" si="9"/>
        <v>6.700310114276297E-5</v>
      </c>
      <c r="O130">
        <f t="shared" si="10"/>
        <v>24.202739772780056</v>
      </c>
    </row>
    <row r="131" spans="1:15" ht="14" customHeight="1" x14ac:dyDescent="0.2">
      <c r="A131" t="s">
        <v>447</v>
      </c>
      <c r="B131">
        <v>11</v>
      </c>
      <c r="C131">
        <v>47346940</v>
      </c>
      <c r="D131" s="137" t="s">
        <v>199</v>
      </c>
      <c r="E131" s="137" t="s">
        <v>198</v>
      </c>
      <c r="F131">
        <v>0.36148599999999997</v>
      </c>
      <c r="G131">
        <v>2.7067500000000001E-2</v>
      </c>
      <c r="H131">
        <v>5.0203599999999998E-3</v>
      </c>
      <c r="I131" s="121">
        <v>7.0000000000000005E-8</v>
      </c>
      <c r="J131">
        <v>361194</v>
      </c>
      <c r="K131" t="s">
        <v>445</v>
      </c>
      <c r="L131" s="122" t="s">
        <v>52</v>
      </c>
      <c r="M131" s="122" t="s">
        <v>52</v>
      </c>
      <c r="N131">
        <f t="shared" si="9"/>
        <v>8.0473166730326865E-5</v>
      </c>
      <c r="O131">
        <f t="shared" si="10"/>
        <v>29.068764239504972</v>
      </c>
    </row>
    <row r="132" spans="1:15" ht="14" customHeight="1" x14ac:dyDescent="0.2">
      <c r="A132" t="s">
        <v>448</v>
      </c>
      <c r="B132">
        <v>12</v>
      </c>
      <c r="C132">
        <v>81608058</v>
      </c>
      <c r="D132" s="137" t="s">
        <v>199</v>
      </c>
      <c r="E132" s="137" t="s">
        <v>198</v>
      </c>
      <c r="F132">
        <v>0.499803</v>
      </c>
      <c r="G132">
        <v>-2.54413E-2</v>
      </c>
      <c r="H132">
        <v>4.8454700000000002E-3</v>
      </c>
      <c r="I132" s="121">
        <v>1.5200000000000001E-7</v>
      </c>
      <c r="J132">
        <v>361194</v>
      </c>
      <c r="K132" t="s">
        <v>445</v>
      </c>
      <c r="L132" s="122" t="s">
        <v>52</v>
      </c>
      <c r="M132" s="122" t="s">
        <v>52</v>
      </c>
      <c r="N132">
        <f t="shared" si="9"/>
        <v>7.6319076503894391E-5</v>
      </c>
      <c r="O132">
        <f t="shared" si="10"/>
        <v>27.568096490412749</v>
      </c>
    </row>
    <row r="133" spans="1:15" ht="14" customHeight="1" x14ac:dyDescent="0.2">
      <c r="A133" t="s">
        <v>449</v>
      </c>
      <c r="B133">
        <v>12</v>
      </c>
      <c r="C133">
        <v>98770663</v>
      </c>
      <c r="D133" s="137" t="s">
        <v>198</v>
      </c>
      <c r="E133" s="137" t="s">
        <v>199</v>
      </c>
      <c r="F133">
        <v>0.105291</v>
      </c>
      <c r="G133">
        <v>3.80734E-2</v>
      </c>
      <c r="H133">
        <v>7.8705600000000004E-3</v>
      </c>
      <c r="I133" s="121">
        <v>1.3200000000000001E-6</v>
      </c>
      <c r="J133">
        <v>361194</v>
      </c>
      <c r="K133" t="s">
        <v>445</v>
      </c>
      <c r="L133" s="122" t="s">
        <v>52</v>
      </c>
      <c r="M133" s="122" t="s">
        <v>52</v>
      </c>
      <c r="N133">
        <f t="shared" si="9"/>
        <v>6.4783348464686407E-5</v>
      </c>
      <c r="O133">
        <f t="shared" si="10"/>
        <v>23.400872752247832</v>
      </c>
    </row>
    <row r="134" spans="1:15" ht="14" customHeight="1" x14ac:dyDescent="0.2">
      <c r="A134" t="s">
        <v>450</v>
      </c>
      <c r="B134">
        <v>13</v>
      </c>
      <c r="C134">
        <v>35501758</v>
      </c>
      <c r="D134" s="137" t="s">
        <v>201</v>
      </c>
      <c r="E134" s="137" t="s">
        <v>200</v>
      </c>
      <c r="F134">
        <v>1.64341E-2</v>
      </c>
      <c r="G134">
        <v>-9.1906299999999996E-2</v>
      </c>
      <c r="H134">
        <v>1.9101799999999999E-2</v>
      </c>
      <c r="I134" s="121">
        <v>1.5E-6</v>
      </c>
      <c r="J134">
        <v>361194</v>
      </c>
      <c r="K134" t="s">
        <v>445</v>
      </c>
      <c r="L134" s="122" t="s">
        <v>52</v>
      </c>
      <c r="M134" s="122" t="s">
        <v>52</v>
      </c>
      <c r="N134">
        <f t="shared" si="9"/>
        <v>6.4087542223484047E-5</v>
      </c>
      <c r="O134">
        <f t="shared" si="10"/>
        <v>23.149519321666077</v>
      </c>
    </row>
    <row r="135" spans="1:15" ht="14" customHeight="1" x14ac:dyDescent="0.2">
      <c r="A135" t="s">
        <v>451</v>
      </c>
      <c r="B135">
        <v>16</v>
      </c>
      <c r="C135">
        <v>10271394</v>
      </c>
      <c r="D135" s="137" t="s">
        <v>199</v>
      </c>
      <c r="E135" s="137" t="s">
        <v>201</v>
      </c>
      <c r="F135">
        <v>0.182834</v>
      </c>
      <c r="G135">
        <v>3.1647700000000001E-2</v>
      </c>
      <c r="H135">
        <v>6.2801599999999999E-3</v>
      </c>
      <c r="I135" s="121">
        <v>4.6800000000000001E-7</v>
      </c>
      <c r="J135">
        <v>361194</v>
      </c>
      <c r="K135" t="s">
        <v>445</v>
      </c>
      <c r="L135" s="122" t="s">
        <v>52</v>
      </c>
      <c r="M135" s="122" t="s">
        <v>52</v>
      </c>
      <c r="N135">
        <f t="shared" si="9"/>
        <v>7.0302671551646857E-5</v>
      </c>
      <c r="O135">
        <f t="shared" si="10"/>
        <v>25.394688462867695</v>
      </c>
    </row>
    <row r="136" spans="1:15" ht="14" customHeight="1" x14ac:dyDescent="0.2">
      <c r="A136" t="s">
        <v>452</v>
      </c>
      <c r="B136">
        <v>16</v>
      </c>
      <c r="C136">
        <v>54113648</v>
      </c>
      <c r="D136" s="137" t="s">
        <v>201</v>
      </c>
      <c r="E136" s="137" t="s">
        <v>200</v>
      </c>
      <c r="F136">
        <v>0.66417300000000001</v>
      </c>
      <c r="G136">
        <v>-2.5205999999999999E-2</v>
      </c>
      <c r="H136">
        <v>5.3507600000000004E-3</v>
      </c>
      <c r="I136" s="121">
        <v>2.4700000000000001E-6</v>
      </c>
      <c r="J136">
        <v>361185</v>
      </c>
      <c r="K136" t="s">
        <v>445</v>
      </c>
      <c r="L136" s="122" t="s">
        <v>52</v>
      </c>
      <c r="M136" s="122" t="s">
        <v>52</v>
      </c>
      <c r="N136">
        <f t="shared" si="9"/>
        <v>6.1435660596702432E-5</v>
      </c>
      <c r="O136">
        <f t="shared" si="10"/>
        <v>22.191002391511194</v>
      </c>
    </row>
    <row r="137" spans="1:15" ht="14" customHeight="1" x14ac:dyDescent="0.2">
      <c r="A137" t="s">
        <v>453</v>
      </c>
      <c r="B137">
        <v>16</v>
      </c>
      <c r="C137">
        <v>81533662</v>
      </c>
      <c r="D137" s="137" t="s">
        <v>200</v>
      </c>
      <c r="E137" s="137" t="s">
        <v>201</v>
      </c>
      <c r="F137">
        <v>0.21752299999999999</v>
      </c>
      <c r="G137">
        <v>2.6799699999999999E-2</v>
      </c>
      <c r="H137">
        <v>5.8535599999999998E-3</v>
      </c>
      <c r="I137" s="121">
        <v>4.69E-6</v>
      </c>
      <c r="J137">
        <v>361194</v>
      </c>
      <c r="K137" t="s">
        <v>445</v>
      </c>
      <c r="L137" s="122" t="s">
        <v>52</v>
      </c>
      <c r="M137" s="122" t="s">
        <v>52</v>
      </c>
      <c r="N137">
        <f t="shared" si="9"/>
        <v>5.8030189138692045E-5</v>
      </c>
      <c r="O137">
        <f t="shared" si="10"/>
        <v>20.96137252817315</v>
      </c>
    </row>
    <row r="138" spans="1:15" ht="14" customHeight="1" x14ac:dyDescent="0.2">
      <c r="A138" t="s">
        <v>454</v>
      </c>
      <c r="B138">
        <v>17</v>
      </c>
      <c r="C138">
        <v>43798360</v>
      </c>
      <c r="D138" s="137" t="s">
        <v>198</v>
      </c>
      <c r="E138" s="137" t="s">
        <v>199</v>
      </c>
      <c r="F138">
        <v>0.22276599999999999</v>
      </c>
      <c r="G138">
        <v>-3.7543399999999998E-2</v>
      </c>
      <c r="H138">
        <v>5.8039399999999996E-3</v>
      </c>
      <c r="I138" s="121">
        <v>9.9299999999999996E-11</v>
      </c>
      <c r="J138">
        <v>361194</v>
      </c>
      <c r="K138" t="s">
        <v>445</v>
      </c>
      <c r="L138" s="122" t="s">
        <v>52</v>
      </c>
      <c r="M138" s="122" t="s">
        <v>52</v>
      </c>
      <c r="N138">
        <f t="shared" si="9"/>
        <v>1.158325286407144E-4</v>
      </c>
      <c r="O138">
        <f t="shared" si="10"/>
        <v>41.842861114262625</v>
      </c>
    </row>
    <row r="139" spans="1:15" ht="14" customHeight="1" x14ac:dyDescent="0.2">
      <c r="A139" t="s">
        <v>455</v>
      </c>
      <c r="B139">
        <v>17</v>
      </c>
      <c r="C139">
        <v>44364335</v>
      </c>
      <c r="D139" s="137" t="s">
        <v>199</v>
      </c>
      <c r="E139" s="137" t="s">
        <v>198</v>
      </c>
      <c r="F139">
        <v>0.185414</v>
      </c>
      <c r="G139">
        <v>-4.66998E-2</v>
      </c>
      <c r="H139">
        <v>6.6066900000000001E-3</v>
      </c>
      <c r="I139" s="121">
        <v>1.57E-12</v>
      </c>
      <c r="J139">
        <v>361189</v>
      </c>
      <c r="K139" t="s">
        <v>445</v>
      </c>
      <c r="L139" s="122" t="s">
        <v>52</v>
      </c>
      <c r="M139" s="122" t="s">
        <v>52</v>
      </c>
      <c r="N139">
        <f t="shared" si="9"/>
        <v>1.383144626819343E-4</v>
      </c>
      <c r="O139">
        <f t="shared" si="10"/>
        <v>49.964573284732182</v>
      </c>
    </row>
    <row r="140" spans="1:15" ht="14" customHeight="1" x14ac:dyDescent="0.2">
      <c r="A140" t="s">
        <v>456</v>
      </c>
      <c r="B140">
        <v>2</v>
      </c>
      <c r="C140">
        <v>211393123</v>
      </c>
      <c r="D140" s="137" t="s">
        <v>199</v>
      </c>
      <c r="E140" s="137" t="s">
        <v>198</v>
      </c>
      <c r="F140">
        <v>0.37198100000000001</v>
      </c>
      <c r="G140">
        <v>2.3000900000000001E-2</v>
      </c>
      <c r="H140">
        <v>5.01345E-3</v>
      </c>
      <c r="I140" s="121">
        <v>4.4800000000000003E-6</v>
      </c>
      <c r="J140">
        <v>361194</v>
      </c>
      <c r="K140" t="s">
        <v>445</v>
      </c>
      <c r="L140" s="122" t="s">
        <v>52</v>
      </c>
      <c r="M140" s="122" t="s">
        <v>52</v>
      </c>
      <c r="N140">
        <f t="shared" si="9"/>
        <v>5.8270728657469339E-5</v>
      </c>
      <c r="O140">
        <f t="shared" si="10"/>
        <v>21.04826406438999</v>
      </c>
    </row>
    <row r="141" spans="1:15" ht="14" customHeight="1" x14ac:dyDescent="0.2">
      <c r="A141" t="s">
        <v>457</v>
      </c>
      <c r="B141">
        <v>3</v>
      </c>
      <c r="C141">
        <v>123225771</v>
      </c>
      <c r="D141" s="137" t="s">
        <v>198</v>
      </c>
      <c r="E141" s="137" t="s">
        <v>199</v>
      </c>
      <c r="F141">
        <v>9.2143000000000003E-2</v>
      </c>
      <c r="G141">
        <v>4.0104099999999997E-2</v>
      </c>
      <c r="H141">
        <v>8.4649400000000007E-3</v>
      </c>
      <c r="I141" s="121">
        <v>2.1600000000000001E-6</v>
      </c>
      <c r="J141">
        <v>361194</v>
      </c>
      <c r="K141" t="s">
        <v>445</v>
      </c>
      <c r="L141" s="122" t="s">
        <v>52</v>
      </c>
      <c r="M141" s="122" t="s">
        <v>52</v>
      </c>
      <c r="N141">
        <f t="shared" si="9"/>
        <v>6.2138714716460501E-5</v>
      </c>
      <c r="O141">
        <f t="shared" si="10"/>
        <v>22.445525659412844</v>
      </c>
    </row>
    <row r="142" spans="1:15" ht="14" customHeight="1" x14ac:dyDescent="0.2">
      <c r="A142" t="s">
        <v>247</v>
      </c>
      <c r="B142">
        <v>4</v>
      </c>
      <c r="C142">
        <v>100239319</v>
      </c>
      <c r="D142" s="137" t="s">
        <v>201</v>
      </c>
      <c r="E142" s="137" t="s">
        <v>200</v>
      </c>
      <c r="F142">
        <v>0.97674329999999998</v>
      </c>
      <c r="G142">
        <v>0.197187</v>
      </c>
      <c r="H142">
        <v>1.6042600000000001E-2</v>
      </c>
      <c r="I142" s="121">
        <v>1.0600000000000001E-34</v>
      </c>
      <c r="J142">
        <v>361194</v>
      </c>
      <c r="K142" t="s">
        <v>445</v>
      </c>
      <c r="L142" s="122" t="s">
        <v>52</v>
      </c>
      <c r="M142" s="122" t="s">
        <v>52</v>
      </c>
      <c r="N142">
        <f t="shared" si="9"/>
        <v>4.1810455921276321E-4</v>
      </c>
      <c r="O142">
        <f t="shared" si="10"/>
        <v>151.08002540772372</v>
      </c>
    </row>
    <row r="143" spans="1:15" ht="14" customHeight="1" x14ac:dyDescent="0.2">
      <c r="A143" t="s">
        <v>256</v>
      </c>
      <c r="B143">
        <v>4</v>
      </c>
      <c r="C143">
        <v>103188709</v>
      </c>
      <c r="D143" s="137" t="s">
        <v>200</v>
      </c>
      <c r="E143" s="137" t="s">
        <v>201</v>
      </c>
      <c r="F143">
        <v>7.2507699999999994E-2</v>
      </c>
      <c r="G143">
        <v>-5.9054200000000001E-2</v>
      </c>
      <c r="H143">
        <v>9.3192399999999995E-3</v>
      </c>
      <c r="I143" s="121">
        <v>2.3500000000000002E-10</v>
      </c>
      <c r="J143">
        <v>361194</v>
      </c>
      <c r="K143" t="s">
        <v>445</v>
      </c>
      <c r="L143" s="122" t="s">
        <v>52</v>
      </c>
      <c r="M143" s="122" t="s">
        <v>52</v>
      </c>
      <c r="N143">
        <f t="shared" si="9"/>
        <v>1.1116083024934631E-4</v>
      </c>
      <c r="O143">
        <f t="shared" si="10"/>
        <v>40.155088594069241</v>
      </c>
    </row>
    <row r="144" spans="1:15" ht="14" customHeight="1" x14ac:dyDescent="0.2">
      <c r="A144" t="s">
        <v>458</v>
      </c>
      <c r="B144">
        <v>4</v>
      </c>
      <c r="C144">
        <v>39413780</v>
      </c>
      <c r="D144" s="137" t="s">
        <v>199</v>
      </c>
      <c r="E144" s="137" t="s">
        <v>198</v>
      </c>
      <c r="F144">
        <v>0.60261500000000001</v>
      </c>
      <c r="G144">
        <v>3.0716799999999999E-2</v>
      </c>
      <c r="H144">
        <v>4.9975499999999999E-3</v>
      </c>
      <c r="I144" s="121">
        <v>7.9600000000000004E-10</v>
      </c>
      <c r="J144">
        <v>361194</v>
      </c>
      <c r="K144" t="s">
        <v>445</v>
      </c>
      <c r="L144" s="122" t="s">
        <v>52</v>
      </c>
      <c r="M144" s="122" t="s">
        <v>52</v>
      </c>
      <c r="N144">
        <f t="shared" si="9"/>
        <v>1.0458073641228784E-4</v>
      </c>
      <c r="O144">
        <f t="shared" si="10"/>
        <v>37.777885346769565</v>
      </c>
    </row>
    <row r="145" spans="1:15" ht="14" customHeight="1" x14ac:dyDescent="0.2">
      <c r="A145" t="s">
        <v>459</v>
      </c>
      <c r="B145">
        <v>4</v>
      </c>
      <c r="C145">
        <v>92704420</v>
      </c>
      <c r="D145" s="137" t="s">
        <v>198</v>
      </c>
      <c r="E145" s="137" t="s">
        <v>199</v>
      </c>
      <c r="F145">
        <v>0.376031</v>
      </c>
      <c r="G145">
        <v>-2.2924699999999999E-2</v>
      </c>
      <c r="H145">
        <v>4.9930699999999996E-3</v>
      </c>
      <c r="I145" s="121">
        <v>4.4100000000000001E-6</v>
      </c>
      <c r="J145">
        <v>361194</v>
      </c>
      <c r="K145" t="s">
        <v>445</v>
      </c>
      <c r="L145" s="122" t="s">
        <v>52</v>
      </c>
      <c r="M145" s="122" t="s">
        <v>52</v>
      </c>
      <c r="N145">
        <f t="shared" si="9"/>
        <v>5.8358771328431667E-5</v>
      </c>
      <c r="O145">
        <f t="shared" si="10"/>
        <v>21.080068258084609</v>
      </c>
    </row>
    <row r="146" spans="1:15" ht="14" customHeight="1" x14ac:dyDescent="0.2">
      <c r="A146" t="s">
        <v>460</v>
      </c>
      <c r="B146">
        <v>5</v>
      </c>
      <c r="C146">
        <v>108720772</v>
      </c>
      <c r="D146" s="137" t="s">
        <v>200</v>
      </c>
      <c r="E146" s="137" t="s">
        <v>199</v>
      </c>
      <c r="F146">
        <v>0.76786299999999996</v>
      </c>
      <c r="G146">
        <v>-2.7016600000000002E-2</v>
      </c>
      <c r="H146">
        <v>5.7053399999999997E-3</v>
      </c>
      <c r="I146" s="121">
        <v>2.1900000000000002E-6</v>
      </c>
      <c r="J146">
        <v>361194</v>
      </c>
      <c r="K146" t="s">
        <v>445</v>
      </c>
      <c r="L146" s="122" t="s">
        <v>52</v>
      </c>
      <c r="M146" s="122" t="s">
        <v>52</v>
      </c>
      <c r="N146">
        <f t="shared" si="9"/>
        <v>6.2077016574202347E-5</v>
      </c>
      <c r="O146">
        <f t="shared" si="10"/>
        <v>22.423237892212725</v>
      </c>
    </row>
    <row r="147" spans="1:15" ht="14" customHeight="1" x14ac:dyDescent="0.2">
      <c r="A147" t="s">
        <v>461</v>
      </c>
      <c r="B147">
        <v>5</v>
      </c>
      <c r="C147">
        <v>120065919</v>
      </c>
      <c r="D147" s="137" t="s">
        <v>199</v>
      </c>
      <c r="E147" s="137" t="s">
        <v>200</v>
      </c>
      <c r="F147">
        <v>0.72460000000000002</v>
      </c>
      <c r="G147">
        <v>-2.47437E-2</v>
      </c>
      <c r="H147">
        <v>5.4191100000000004E-3</v>
      </c>
      <c r="I147" s="121">
        <v>4.9799999999999998E-6</v>
      </c>
      <c r="J147">
        <v>361194</v>
      </c>
      <c r="K147" t="s">
        <v>445</v>
      </c>
      <c r="L147" s="122" t="s">
        <v>52</v>
      </c>
      <c r="M147" s="122" t="s">
        <v>52</v>
      </c>
      <c r="N147">
        <f t="shared" si="9"/>
        <v>5.7717532374576589E-5</v>
      </c>
      <c r="O147">
        <f t="shared" si="10"/>
        <v>20.84842970841947</v>
      </c>
    </row>
    <row r="148" spans="1:15" ht="14" customHeight="1" x14ac:dyDescent="0.2">
      <c r="A148" t="s">
        <v>462</v>
      </c>
      <c r="B148">
        <v>5</v>
      </c>
      <c r="C148">
        <v>179620335</v>
      </c>
      <c r="D148" s="137" t="s">
        <v>199</v>
      </c>
      <c r="E148" s="137" t="s">
        <v>198</v>
      </c>
      <c r="F148">
        <v>6.5916500000000003E-2</v>
      </c>
      <c r="G148">
        <v>4.8895099999999997E-2</v>
      </c>
      <c r="H148">
        <v>9.8319900000000005E-3</v>
      </c>
      <c r="I148" s="121">
        <v>6.6000000000000003E-7</v>
      </c>
      <c r="J148">
        <v>361194</v>
      </c>
      <c r="K148" t="s">
        <v>445</v>
      </c>
      <c r="L148" s="122" t="s">
        <v>52</v>
      </c>
      <c r="M148" s="122" t="s">
        <v>52</v>
      </c>
      <c r="N148">
        <f t="shared" si="9"/>
        <v>6.8466410250045745E-5</v>
      </c>
      <c r="O148">
        <f t="shared" si="10"/>
        <v>24.73134985059993</v>
      </c>
    </row>
    <row r="149" spans="1:15" ht="14" customHeight="1" x14ac:dyDescent="0.2">
      <c r="A149" t="s">
        <v>463</v>
      </c>
      <c r="B149">
        <v>6</v>
      </c>
      <c r="C149">
        <v>51760527</v>
      </c>
      <c r="D149" s="137" t="s">
        <v>200</v>
      </c>
      <c r="E149" s="137" t="s">
        <v>201</v>
      </c>
      <c r="F149">
        <v>0.54778400000000005</v>
      </c>
      <c r="G149">
        <v>2.3588899999999999E-2</v>
      </c>
      <c r="H149">
        <v>4.8874799999999996E-3</v>
      </c>
      <c r="I149" s="121">
        <v>1.39E-6</v>
      </c>
      <c r="J149">
        <v>361193</v>
      </c>
      <c r="K149" t="s">
        <v>445</v>
      </c>
      <c r="L149" s="122" t="s">
        <v>52</v>
      </c>
      <c r="M149" s="122" t="s">
        <v>52</v>
      </c>
      <c r="N149">
        <f t="shared" si="9"/>
        <v>6.4487873983040366E-5</v>
      </c>
      <c r="O149">
        <f t="shared" si="10"/>
        <v>23.294070852661999</v>
      </c>
    </row>
    <row r="150" spans="1:15" ht="14" customHeight="1" x14ac:dyDescent="0.2">
      <c r="A150" t="s">
        <v>464</v>
      </c>
      <c r="B150">
        <v>7</v>
      </c>
      <c r="C150">
        <v>137101849</v>
      </c>
      <c r="D150" s="137" t="s">
        <v>200</v>
      </c>
      <c r="E150" s="137" t="s">
        <v>199</v>
      </c>
      <c r="F150">
        <v>1.7638299999999999E-2</v>
      </c>
      <c r="G150">
        <v>-8.9910900000000002E-2</v>
      </c>
      <c r="H150">
        <v>1.8952400000000001E-2</v>
      </c>
      <c r="I150" s="121">
        <v>2.0999999999999998E-6</v>
      </c>
      <c r="J150">
        <v>361194</v>
      </c>
      <c r="K150" t="s">
        <v>445</v>
      </c>
      <c r="L150" s="122" t="s">
        <v>52</v>
      </c>
      <c r="M150" s="122" t="s">
        <v>52</v>
      </c>
      <c r="N150">
        <f t="shared" si="9"/>
        <v>6.2305828440856613E-5</v>
      </c>
      <c r="O150">
        <f t="shared" si="10"/>
        <v>22.505893646215192</v>
      </c>
    </row>
    <row r="151" spans="1:15" ht="14" customHeight="1" x14ac:dyDescent="0.2">
      <c r="A151" t="s">
        <v>465</v>
      </c>
      <c r="B151">
        <v>8</v>
      </c>
      <c r="C151">
        <v>63808715</v>
      </c>
      <c r="D151" s="137" t="s">
        <v>199</v>
      </c>
      <c r="E151" s="137" t="s">
        <v>198</v>
      </c>
      <c r="F151">
        <v>1.3488E-2</v>
      </c>
      <c r="G151">
        <v>-0.102784</v>
      </c>
      <c r="H151">
        <v>2.1898500000000001E-2</v>
      </c>
      <c r="I151" s="121">
        <v>2.6900000000000001E-6</v>
      </c>
      <c r="J151">
        <v>361194</v>
      </c>
      <c r="K151" t="s">
        <v>445</v>
      </c>
      <c r="L151" s="122" t="s">
        <v>52</v>
      </c>
      <c r="M151" s="122" t="s">
        <v>52</v>
      </c>
      <c r="N151">
        <f t="shared" si="9"/>
        <v>6.0989528932879926E-5</v>
      </c>
      <c r="O151">
        <f t="shared" si="10"/>
        <v>22.030395536828628</v>
      </c>
    </row>
    <row r="152" spans="1:15" ht="14" customHeight="1" x14ac:dyDescent="0.2">
      <c r="A152" t="s">
        <v>466</v>
      </c>
      <c r="B152">
        <v>9</v>
      </c>
      <c r="C152">
        <v>71236541</v>
      </c>
      <c r="D152" s="137" t="s">
        <v>201</v>
      </c>
      <c r="E152" s="137" t="s">
        <v>199</v>
      </c>
      <c r="F152">
        <v>3.7050899999999998E-2</v>
      </c>
      <c r="G152">
        <v>7.1336999999999998E-2</v>
      </c>
      <c r="H152">
        <v>1.3687599999999999E-2</v>
      </c>
      <c r="I152" s="121">
        <v>1.8699999999999999E-7</v>
      </c>
      <c r="J152">
        <v>361194</v>
      </c>
      <c r="K152" t="s">
        <v>445</v>
      </c>
      <c r="L152" s="122" t="s">
        <v>52</v>
      </c>
      <c r="M152" s="122" t="s">
        <v>52</v>
      </c>
      <c r="N152">
        <f t="shared" si="9"/>
        <v>7.519723755495305E-5</v>
      </c>
      <c r="O152">
        <f t="shared" si="10"/>
        <v>27.162833591473959</v>
      </c>
    </row>
    <row r="153" spans="1:15" ht="14" customHeight="1" thickBot="1" x14ac:dyDescent="0.25">
      <c r="A153" s="123"/>
      <c r="B153" s="123"/>
      <c r="C153" s="123"/>
      <c r="D153" s="152"/>
      <c r="E153" s="152"/>
      <c r="F153" s="123"/>
      <c r="G153" s="123"/>
      <c r="H153" s="123"/>
      <c r="I153" s="123"/>
      <c r="J153" s="123"/>
      <c r="K153" s="123"/>
      <c r="L153" s="127"/>
      <c r="M153" s="127"/>
      <c r="N153" s="123"/>
      <c r="O153" s="123"/>
    </row>
    <row r="158" spans="1:15" ht="14" customHeight="1" x14ac:dyDescent="0.2">
      <c r="A158" s="48" t="s">
        <v>162</v>
      </c>
      <c r="B158" s="1"/>
    </row>
    <row r="159" spans="1:15" ht="14" customHeight="1" x14ac:dyDescent="0.2">
      <c r="A159" s="1" t="s">
        <v>484</v>
      </c>
      <c r="B159" s="1" t="s">
        <v>485</v>
      </c>
    </row>
    <row r="160" spans="1:15" ht="14" customHeight="1" x14ac:dyDescent="0.2">
      <c r="A160" s="1" t="s">
        <v>19</v>
      </c>
      <c r="B160" s="1" t="s">
        <v>482</v>
      </c>
    </row>
    <row r="161" spans="1:2" ht="14" customHeight="1" x14ac:dyDescent="0.2">
      <c r="A161" s="1" t="s">
        <v>18</v>
      </c>
      <c r="B161" s="1" t="s">
        <v>483</v>
      </c>
    </row>
    <row r="162" spans="1:2" ht="14" customHeight="1" x14ac:dyDescent="0.2">
      <c r="A162" s="1" t="s">
        <v>486</v>
      </c>
      <c r="B162" s="1" t="s">
        <v>487</v>
      </c>
    </row>
    <row r="163" spans="1:2" ht="14" customHeight="1" x14ac:dyDescent="0.2">
      <c r="A163" s="1" t="s">
        <v>488</v>
      </c>
      <c r="B163" s="1" t="s">
        <v>489</v>
      </c>
    </row>
    <row r="164" spans="1:2" ht="14" customHeight="1" x14ac:dyDescent="0.2">
      <c r="A164" s="1" t="s">
        <v>490</v>
      </c>
      <c r="B164" s="1" t="s">
        <v>491</v>
      </c>
    </row>
    <row r="165" spans="1:2" ht="14" customHeight="1" x14ac:dyDescent="0.2">
      <c r="A165" s="1" t="s">
        <v>492</v>
      </c>
      <c r="B165" s="1"/>
    </row>
    <row r="166" spans="1:2" ht="14" customHeight="1" x14ac:dyDescent="0.2">
      <c r="A166" s="1" t="s">
        <v>493</v>
      </c>
    </row>
  </sheetData>
  <mergeCells count="18">
    <mergeCell ref="O3:O4"/>
    <mergeCell ref="A6:O6"/>
    <mergeCell ref="A107:O107"/>
    <mergeCell ref="A128:O128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  <mergeCell ref="M3:M4"/>
    <mergeCell ref="N3:N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B74E9-7785-8844-9E4E-4C14E1CF1F0F}">
  <dimension ref="A1:AB180"/>
  <sheetViews>
    <sheetView topLeftCell="A152" workbookViewId="0">
      <selection activeCell="A169" sqref="A169:B180"/>
    </sheetView>
  </sheetViews>
  <sheetFormatPr baseColWidth="10" defaultRowHeight="14" customHeight="1" x14ac:dyDescent="0.2"/>
  <cols>
    <col min="4" max="5" width="10.83203125" style="137"/>
    <col min="11" max="12" width="10.83203125" style="122"/>
    <col min="13" max="14" width="10.83203125" style="128"/>
    <col min="20" max="20" width="10.83203125" style="126"/>
    <col min="21" max="21" width="10.83203125" style="128"/>
    <col min="25" max="26" width="10.83203125" style="122"/>
    <col min="27" max="28" width="10.83203125" style="128"/>
  </cols>
  <sheetData>
    <row r="1" spans="1:26" ht="14" customHeight="1" x14ac:dyDescent="0.2">
      <c r="A1" s="125" t="s">
        <v>606</v>
      </c>
      <c r="V1" s="122"/>
      <c r="W1" s="122"/>
    </row>
    <row r="2" spans="1:26" ht="14" customHeight="1" thickBot="1" x14ac:dyDescent="0.25">
      <c r="V2" s="122"/>
      <c r="W2" s="122"/>
    </row>
    <row r="3" spans="1:26" ht="14" customHeight="1" x14ac:dyDescent="0.2">
      <c r="A3" s="210" t="s">
        <v>197</v>
      </c>
      <c r="B3" s="197" t="s">
        <v>196</v>
      </c>
      <c r="C3" s="197" t="s">
        <v>469</v>
      </c>
      <c r="D3" s="197" t="s">
        <v>470</v>
      </c>
      <c r="E3" s="208" t="s">
        <v>471</v>
      </c>
      <c r="F3" s="197" t="s">
        <v>594</v>
      </c>
      <c r="G3" s="197" t="s">
        <v>591</v>
      </c>
      <c r="H3" s="197" t="s">
        <v>592</v>
      </c>
      <c r="I3" s="197" t="s">
        <v>486</v>
      </c>
      <c r="J3" s="197" t="s">
        <v>593</v>
      </c>
      <c r="K3" s="199" t="s">
        <v>45</v>
      </c>
      <c r="L3" s="199" t="s">
        <v>46</v>
      </c>
      <c r="M3" s="210" t="s">
        <v>594</v>
      </c>
      <c r="N3" s="197" t="s">
        <v>591</v>
      </c>
      <c r="O3" s="197" t="s">
        <v>592</v>
      </c>
      <c r="P3" s="197" t="s">
        <v>486</v>
      </c>
      <c r="Q3" s="197" t="s">
        <v>593</v>
      </c>
      <c r="R3" s="197" t="s">
        <v>45</v>
      </c>
      <c r="S3" s="208" t="s">
        <v>46</v>
      </c>
      <c r="T3" s="206" t="s">
        <v>594</v>
      </c>
      <c r="U3" s="197" t="s">
        <v>591</v>
      </c>
      <c r="V3" s="197" t="s">
        <v>592</v>
      </c>
      <c r="W3" s="197" t="s">
        <v>486</v>
      </c>
      <c r="X3" s="197" t="s">
        <v>593</v>
      </c>
      <c r="Y3" s="199" t="s">
        <v>45</v>
      </c>
      <c r="Z3" s="202" t="s">
        <v>46</v>
      </c>
    </row>
    <row r="4" spans="1:26" ht="14" customHeight="1" thickBot="1" x14ac:dyDescent="0.25">
      <c r="A4" s="211"/>
      <c r="B4" s="198"/>
      <c r="C4" s="198"/>
      <c r="D4" s="198"/>
      <c r="E4" s="209"/>
      <c r="F4" s="198"/>
      <c r="G4" s="198"/>
      <c r="H4" s="198"/>
      <c r="I4" s="198"/>
      <c r="J4" s="198"/>
      <c r="K4" s="200"/>
      <c r="L4" s="200"/>
      <c r="M4" s="211"/>
      <c r="N4" s="198"/>
      <c r="O4" s="198"/>
      <c r="P4" s="198"/>
      <c r="Q4" s="198"/>
      <c r="R4" s="198"/>
      <c r="S4" s="209"/>
      <c r="T4" s="207"/>
      <c r="U4" s="198"/>
      <c r="V4" s="198"/>
      <c r="W4" s="198"/>
      <c r="X4" s="198"/>
      <c r="Y4" s="200"/>
      <c r="Z4" s="203"/>
    </row>
    <row r="5" spans="1:26" ht="14" customHeight="1" x14ac:dyDescent="0.2">
      <c r="A5" s="140"/>
      <c r="B5" s="124"/>
      <c r="C5" s="124"/>
      <c r="D5" s="124"/>
      <c r="E5" s="141"/>
      <c r="F5" s="124"/>
      <c r="G5" s="124"/>
      <c r="H5" s="124"/>
      <c r="I5" s="124"/>
      <c r="J5" s="124"/>
      <c r="K5" s="126"/>
      <c r="L5" s="126"/>
      <c r="M5" s="131"/>
      <c r="O5" s="128"/>
      <c r="P5" s="128"/>
      <c r="Q5" s="128"/>
      <c r="R5" s="128"/>
      <c r="S5" s="139"/>
      <c r="T5" s="138"/>
      <c r="U5" s="145"/>
      <c r="V5" s="149"/>
      <c r="W5" s="149"/>
      <c r="X5" s="145"/>
      <c r="Y5" s="149"/>
      <c r="Z5" s="151"/>
    </row>
    <row r="6" spans="1:26" ht="14" customHeight="1" x14ac:dyDescent="0.2">
      <c r="A6" s="140"/>
      <c r="B6" s="124"/>
      <c r="C6" s="124"/>
      <c r="D6" s="124"/>
      <c r="E6" s="141"/>
      <c r="F6" s="201" t="s">
        <v>81</v>
      </c>
      <c r="G6" s="201"/>
      <c r="H6" s="201"/>
      <c r="I6" s="201"/>
      <c r="J6" s="201"/>
      <c r="K6" s="201"/>
      <c r="L6" s="201"/>
      <c r="M6" s="204" t="s">
        <v>7</v>
      </c>
      <c r="N6" s="201"/>
      <c r="O6" s="201"/>
      <c r="P6" s="201"/>
      <c r="Q6" s="201"/>
      <c r="R6" s="201"/>
      <c r="S6" s="205"/>
      <c r="T6" s="204" t="s">
        <v>216</v>
      </c>
      <c r="U6" s="201"/>
      <c r="V6" s="201"/>
      <c r="W6" s="201"/>
      <c r="X6" s="201"/>
      <c r="Y6" s="201"/>
      <c r="Z6" s="205"/>
    </row>
    <row r="7" spans="1:26" ht="14" customHeight="1" x14ac:dyDescent="0.2">
      <c r="A7" s="131" t="s">
        <v>392</v>
      </c>
      <c r="B7" s="128">
        <v>5</v>
      </c>
      <c r="C7" s="128">
        <v>50812738</v>
      </c>
      <c r="D7" s="124" t="s">
        <v>200</v>
      </c>
      <c r="E7" s="141" t="s">
        <v>201</v>
      </c>
      <c r="F7" s="128">
        <v>0.57335800000000003</v>
      </c>
      <c r="G7" s="128">
        <v>8.3997900000000007E-3</v>
      </c>
      <c r="H7" s="128">
        <v>1.40216E-3</v>
      </c>
      <c r="I7" s="129">
        <v>2.1000000000000002E-9</v>
      </c>
      <c r="J7" s="128">
        <v>462690</v>
      </c>
      <c r="K7" s="126" t="s">
        <v>52</v>
      </c>
      <c r="L7" s="126" t="s">
        <v>52</v>
      </c>
      <c r="M7" s="131">
        <v>0.57179999999999997</v>
      </c>
      <c r="N7" s="128">
        <v>1.6899999999999998E-2</v>
      </c>
      <c r="O7" s="128">
        <v>9.1000000000000004E-3</v>
      </c>
      <c r="P7" s="128">
        <v>6.2689999999999996E-2</v>
      </c>
      <c r="Q7" s="128">
        <v>162082</v>
      </c>
      <c r="R7" s="128">
        <v>43380</v>
      </c>
      <c r="S7" s="139">
        <v>118702</v>
      </c>
      <c r="T7" s="138" t="s">
        <v>52</v>
      </c>
      <c r="U7" s="128">
        <v>5.8616659999999998E-3</v>
      </c>
      <c r="V7" s="128">
        <v>1.949561E-3</v>
      </c>
      <c r="W7" s="128">
        <v>2.64E-3</v>
      </c>
      <c r="X7" s="128">
        <v>537349</v>
      </c>
      <c r="Y7" s="126" t="s">
        <v>52</v>
      </c>
      <c r="Z7" s="147" t="s">
        <v>52</v>
      </c>
    </row>
    <row r="8" spans="1:26" ht="14" customHeight="1" x14ac:dyDescent="0.2">
      <c r="A8" s="131" t="s">
        <v>264</v>
      </c>
      <c r="B8" s="128">
        <v>7</v>
      </c>
      <c r="C8" s="128">
        <v>69783020</v>
      </c>
      <c r="D8" s="124" t="s">
        <v>199</v>
      </c>
      <c r="E8" s="141" t="s">
        <v>198</v>
      </c>
      <c r="F8" s="128">
        <v>0.81330400000000003</v>
      </c>
      <c r="G8" s="128">
        <v>2.54039E-3</v>
      </c>
      <c r="H8" s="128">
        <v>1.781E-3</v>
      </c>
      <c r="I8" s="128">
        <v>0.15</v>
      </c>
      <c r="J8" s="128">
        <v>462690</v>
      </c>
      <c r="K8" s="126" t="s">
        <v>52</v>
      </c>
      <c r="L8" s="126" t="s">
        <v>52</v>
      </c>
      <c r="M8" s="131">
        <v>0.81310000000000004</v>
      </c>
      <c r="N8" s="128">
        <v>1.5E-3</v>
      </c>
      <c r="O8" s="128">
        <v>1.18E-2</v>
      </c>
      <c r="P8" s="128">
        <v>0.89880000000000004</v>
      </c>
      <c r="Q8" s="128">
        <v>162082</v>
      </c>
      <c r="R8" s="128">
        <v>43380</v>
      </c>
      <c r="S8" s="139">
        <v>118702</v>
      </c>
      <c r="T8" s="138" t="s">
        <v>52</v>
      </c>
      <c r="U8" s="128">
        <v>1.6051676000000001E-2</v>
      </c>
      <c r="V8" s="128">
        <v>2.4947110000000002E-3</v>
      </c>
      <c r="W8" s="129">
        <v>1.2400000000000001E-10</v>
      </c>
      <c r="X8" s="128">
        <v>537349</v>
      </c>
      <c r="Y8" s="126" t="s">
        <v>52</v>
      </c>
      <c r="Z8" s="147" t="s">
        <v>52</v>
      </c>
    </row>
    <row r="9" spans="1:26" ht="14" customHeight="1" x14ac:dyDescent="0.2">
      <c r="A9" s="131" t="s">
        <v>558</v>
      </c>
      <c r="B9" s="128">
        <v>2</v>
      </c>
      <c r="C9" s="128">
        <v>229241262</v>
      </c>
      <c r="D9" s="124" t="s">
        <v>201</v>
      </c>
      <c r="E9" s="141" t="s">
        <v>198</v>
      </c>
      <c r="F9" s="128">
        <v>0.79678899999999997</v>
      </c>
      <c r="G9" s="128">
        <v>-1.01157E-3</v>
      </c>
      <c r="H9" s="128">
        <v>1.73233E-3</v>
      </c>
      <c r="I9" s="128">
        <v>0.56000000000000005</v>
      </c>
      <c r="J9" s="128">
        <v>462690</v>
      </c>
      <c r="K9" s="126" t="s">
        <v>52</v>
      </c>
      <c r="L9" s="126" t="s">
        <v>52</v>
      </c>
      <c r="M9" s="131">
        <v>0.79949999999999999</v>
      </c>
      <c r="N9" s="128">
        <v>-5.3199999999999997E-2</v>
      </c>
      <c r="O9" s="128">
        <v>1.14E-2</v>
      </c>
      <c r="P9" s="129">
        <v>3.05E-6</v>
      </c>
      <c r="Q9" s="128">
        <v>162082</v>
      </c>
      <c r="R9" s="128">
        <v>43380</v>
      </c>
      <c r="S9" s="139">
        <v>118702</v>
      </c>
      <c r="T9" s="138" t="s">
        <v>52</v>
      </c>
      <c r="U9" s="128">
        <v>3.3082770000000001E-3</v>
      </c>
      <c r="V9" s="128">
        <v>2.3937849999999998E-3</v>
      </c>
      <c r="W9" s="128">
        <v>0.16700000000000001</v>
      </c>
      <c r="X9" s="128">
        <v>537349</v>
      </c>
      <c r="Y9" s="126" t="s">
        <v>52</v>
      </c>
      <c r="Z9" s="147" t="s">
        <v>52</v>
      </c>
    </row>
    <row r="10" spans="1:26" ht="14" customHeight="1" x14ac:dyDescent="0.2">
      <c r="A10" s="131" t="s">
        <v>329</v>
      </c>
      <c r="B10" s="128">
        <v>7</v>
      </c>
      <c r="C10" s="128">
        <v>32315613</v>
      </c>
      <c r="D10" s="124" t="s">
        <v>199</v>
      </c>
      <c r="E10" s="141" t="s">
        <v>198</v>
      </c>
      <c r="F10" s="128">
        <v>0.62963999999999998</v>
      </c>
      <c r="G10" s="128">
        <v>-1.1409900000000001E-2</v>
      </c>
      <c r="H10" s="128">
        <v>1.43702E-3</v>
      </c>
      <c r="I10" s="129">
        <v>2.0000000000000002E-15</v>
      </c>
      <c r="J10" s="128">
        <v>462690</v>
      </c>
      <c r="K10" s="126" t="s">
        <v>52</v>
      </c>
      <c r="L10" s="126" t="s">
        <v>52</v>
      </c>
      <c r="M10" s="131">
        <v>0.63160000000000005</v>
      </c>
      <c r="N10" s="128">
        <v>-2.4500000000000001E-2</v>
      </c>
      <c r="O10" s="128">
        <v>9.2999999999999992E-3</v>
      </c>
      <c r="P10" s="128">
        <v>8.7709999999999993E-3</v>
      </c>
      <c r="Q10" s="128">
        <v>162082</v>
      </c>
      <c r="R10" s="128">
        <v>43380</v>
      </c>
      <c r="S10" s="139">
        <v>118702</v>
      </c>
      <c r="T10" s="138" t="s">
        <v>52</v>
      </c>
      <c r="U10" s="128">
        <v>6.4963900000000003E-4</v>
      </c>
      <c r="V10" s="128">
        <v>2.00483E-3</v>
      </c>
      <c r="W10" s="128">
        <v>0.746</v>
      </c>
      <c r="X10" s="128">
        <v>537349</v>
      </c>
      <c r="Y10" s="126" t="s">
        <v>52</v>
      </c>
      <c r="Z10" s="147" t="s">
        <v>52</v>
      </c>
    </row>
    <row r="11" spans="1:26" ht="14" customHeight="1" x14ac:dyDescent="0.2">
      <c r="A11" s="131" t="s">
        <v>378</v>
      </c>
      <c r="B11" s="128">
        <v>7</v>
      </c>
      <c r="C11" s="128">
        <v>111092478</v>
      </c>
      <c r="D11" s="124" t="s">
        <v>201</v>
      </c>
      <c r="E11" s="141" t="s">
        <v>200</v>
      </c>
      <c r="F11" s="128">
        <v>0.36183799999999999</v>
      </c>
      <c r="G11" s="128">
        <v>8.9621900000000001E-3</v>
      </c>
      <c r="H11" s="128">
        <v>1.4469000000000001E-3</v>
      </c>
      <c r="I11" s="129">
        <v>5.9000000000000003E-10</v>
      </c>
      <c r="J11" s="128">
        <v>462690</v>
      </c>
      <c r="K11" s="126" t="s">
        <v>52</v>
      </c>
      <c r="L11" s="126" t="s">
        <v>52</v>
      </c>
      <c r="M11" s="131">
        <v>0.35980000000000001</v>
      </c>
      <c r="N11" s="128">
        <v>1.6000000000000001E-3</v>
      </c>
      <c r="O11" s="128">
        <v>9.4999999999999998E-3</v>
      </c>
      <c r="P11" s="128">
        <v>0.8659</v>
      </c>
      <c r="Q11" s="128">
        <v>162082</v>
      </c>
      <c r="R11" s="128">
        <v>43380</v>
      </c>
      <c r="S11" s="139">
        <v>118702</v>
      </c>
      <c r="T11" s="138" t="s">
        <v>52</v>
      </c>
      <c r="U11" s="128">
        <v>3.6296000000000001E-4</v>
      </c>
      <c r="V11" s="128">
        <v>2.0133400000000002E-3</v>
      </c>
      <c r="W11" s="128">
        <v>0.85699999999999998</v>
      </c>
      <c r="X11" s="128">
        <v>537349</v>
      </c>
      <c r="Y11" s="126" t="s">
        <v>52</v>
      </c>
      <c r="Z11" s="147" t="s">
        <v>52</v>
      </c>
    </row>
    <row r="12" spans="1:26" ht="14" customHeight="1" x14ac:dyDescent="0.2">
      <c r="A12" s="131" t="s">
        <v>548</v>
      </c>
      <c r="B12" s="128">
        <v>19</v>
      </c>
      <c r="C12" s="128">
        <v>31028277</v>
      </c>
      <c r="D12" s="124" t="s">
        <v>200</v>
      </c>
      <c r="E12" s="141" t="s">
        <v>201</v>
      </c>
      <c r="F12" s="128">
        <v>0.84636199999999995</v>
      </c>
      <c r="G12" s="128">
        <v>2.0918899999999999E-3</v>
      </c>
      <c r="H12" s="128">
        <v>1.91961E-3</v>
      </c>
      <c r="I12" s="128">
        <v>0.28000000000000003</v>
      </c>
      <c r="J12" s="128">
        <v>462690</v>
      </c>
      <c r="K12" s="126" t="s">
        <v>52</v>
      </c>
      <c r="L12" s="126" t="s">
        <v>52</v>
      </c>
      <c r="M12" s="131">
        <v>0.84740000000000004</v>
      </c>
      <c r="N12" s="128">
        <v>6.2399999999999997E-2</v>
      </c>
      <c r="O12" s="128">
        <v>1.29E-2</v>
      </c>
      <c r="P12" s="129">
        <v>1.33E-6</v>
      </c>
      <c r="Q12" s="128">
        <v>162082</v>
      </c>
      <c r="R12" s="128">
        <v>43380</v>
      </c>
      <c r="S12" s="139">
        <v>118702</v>
      </c>
      <c r="T12" s="138" t="s">
        <v>52</v>
      </c>
      <c r="U12" s="128">
        <v>2.636523E-3</v>
      </c>
      <c r="V12" s="128">
        <v>2.716478E-3</v>
      </c>
      <c r="W12" s="128">
        <v>0.33200000000000002</v>
      </c>
      <c r="X12" s="128">
        <v>537349</v>
      </c>
      <c r="Y12" s="126" t="s">
        <v>52</v>
      </c>
      <c r="Z12" s="147" t="s">
        <v>52</v>
      </c>
    </row>
    <row r="13" spans="1:26" ht="14" customHeight="1" x14ac:dyDescent="0.2">
      <c r="A13" s="131" t="s">
        <v>211</v>
      </c>
      <c r="B13" s="128">
        <v>16</v>
      </c>
      <c r="C13" s="128">
        <v>87443734</v>
      </c>
      <c r="D13" s="124" t="s">
        <v>201</v>
      </c>
      <c r="E13" s="141" t="s">
        <v>200</v>
      </c>
      <c r="F13" s="128">
        <v>0.42584499999999997</v>
      </c>
      <c r="G13" s="128">
        <v>7.9704600000000004E-3</v>
      </c>
      <c r="H13" s="128">
        <v>1.40503E-3</v>
      </c>
      <c r="I13" s="129">
        <v>1.4E-8</v>
      </c>
      <c r="J13" s="128">
        <v>462690</v>
      </c>
      <c r="K13" s="126" t="s">
        <v>52</v>
      </c>
      <c r="L13" s="126" t="s">
        <v>52</v>
      </c>
      <c r="M13" s="131">
        <v>0.42820000000000003</v>
      </c>
      <c r="N13" s="128">
        <v>-1.01E-2</v>
      </c>
      <c r="O13" s="128">
        <v>9.2999999999999992E-3</v>
      </c>
      <c r="P13" s="128">
        <v>0.28189999999999998</v>
      </c>
      <c r="Q13" s="128">
        <v>162082</v>
      </c>
      <c r="R13" s="128">
        <v>43380</v>
      </c>
      <c r="S13" s="139">
        <v>118702</v>
      </c>
      <c r="T13" s="138" t="s">
        <v>52</v>
      </c>
      <c r="U13" s="128">
        <v>3.411622E-3</v>
      </c>
      <c r="V13" s="128">
        <v>1.9502949999999999E-3</v>
      </c>
      <c r="W13" s="128">
        <v>8.0100000000000005E-2</v>
      </c>
      <c r="X13" s="128">
        <v>535425</v>
      </c>
      <c r="Y13" s="126" t="s">
        <v>52</v>
      </c>
      <c r="Z13" s="147" t="s">
        <v>52</v>
      </c>
    </row>
    <row r="14" spans="1:26" ht="14" customHeight="1" x14ac:dyDescent="0.2">
      <c r="A14" s="131" t="s">
        <v>220</v>
      </c>
      <c r="B14" s="128">
        <v>1</v>
      </c>
      <c r="C14" s="128">
        <v>165119792</v>
      </c>
      <c r="D14" s="124" t="s">
        <v>198</v>
      </c>
      <c r="E14" s="141" t="s">
        <v>199</v>
      </c>
      <c r="F14" s="128">
        <v>0.31496000000000002</v>
      </c>
      <c r="G14" s="128">
        <v>5.0463299999999999E-3</v>
      </c>
      <c r="H14" s="128">
        <v>1.4928599999999999E-3</v>
      </c>
      <c r="I14" s="128">
        <v>7.2000000000000005E-4</v>
      </c>
      <c r="J14" s="128">
        <v>462690</v>
      </c>
      <c r="K14" s="126" t="s">
        <v>52</v>
      </c>
      <c r="L14" s="126" t="s">
        <v>52</v>
      </c>
      <c r="M14" s="131">
        <v>0.31509999999999999</v>
      </c>
      <c r="N14" s="128">
        <v>-1.4E-2</v>
      </c>
      <c r="O14" s="128">
        <v>9.9000000000000008E-3</v>
      </c>
      <c r="P14" s="128">
        <v>0.15670000000000001</v>
      </c>
      <c r="Q14" s="128">
        <v>162082</v>
      </c>
      <c r="R14" s="128">
        <v>43380</v>
      </c>
      <c r="S14" s="139">
        <v>118702</v>
      </c>
      <c r="T14" s="138" t="s">
        <v>52</v>
      </c>
      <c r="U14" s="128">
        <v>1.1365553E-2</v>
      </c>
      <c r="V14" s="128">
        <v>2.0750569999999999E-3</v>
      </c>
      <c r="W14" s="129">
        <v>4.2400000000000002E-8</v>
      </c>
      <c r="X14" s="128">
        <v>535425</v>
      </c>
      <c r="Y14" s="126" t="s">
        <v>52</v>
      </c>
      <c r="Z14" s="147" t="s">
        <v>52</v>
      </c>
    </row>
    <row r="15" spans="1:26" ht="14" customHeight="1" x14ac:dyDescent="0.2">
      <c r="A15" s="131" t="s">
        <v>431</v>
      </c>
      <c r="B15" s="128">
        <v>10</v>
      </c>
      <c r="C15" s="128">
        <v>74738269</v>
      </c>
      <c r="D15" s="124" t="s">
        <v>199</v>
      </c>
      <c r="E15" s="141" t="s">
        <v>200</v>
      </c>
      <c r="F15" s="128">
        <v>0.632969</v>
      </c>
      <c r="G15" s="128">
        <v>8.1354400000000007E-3</v>
      </c>
      <c r="H15" s="128">
        <v>1.45258E-3</v>
      </c>
      <c r="I15" s="129">
        <v>2.0999999999999999E-8</v>
      </c>
      <c r="J15" s="128">
        <v>462690</v>
      </c>
      <c r="K15" s="126" t="s">
        <v>52</v>
      </c>
      <c r="L15" s="126" t="s">
        <v>52</v>
      </c>
      <c r="M15" s="131">
        <v>0.63660000000000005</v>
      </c>
      <c r="N15" s="128">
        <v>-1.11E-2</v>
      </c>
      <c r="O15" s="128">
        <v>9.7999999999999997E-3</v>
      </c>
      <c r="P15" s="128">
        <v>0.25750000000000001</v>
      </c>
      <c r="Q15" s="128">
        <v>162082</v>
      </c>
      <c r="R15" s="128">
        <v>43380</v>
      </c>
      <c r="S15" s="139">
        <v>118702</v>
      </c>
      <c r="T15" s="138" t="s">
        <v>52</v>
      </c>
      <c r="U15" s="128">
        <v>4.2100330000000002E-3</v>
      </c>
      <c r="V15" s="128">
        <v>1.995747E-3</v>
      </c>
      <c r="W15" s="128">
        <v>3.49E-2</v>
      </c>
      <c r="X15" s="128">
        <v>537349</v>
      </c>
      <c r="Y15" s="126" t="s">
        <v>52</v>
      </c>
      <c r="Z15" s="147" t="s">
        <v>52</v>
      </c>
    </row>
    <row r="16" spans="1:26" ht="14" customHeight="1" x14ac:dyDescent="0.2">
      <c r="A16" s="131" t="s">
        <v>551</v>
      </c>
      <c r="B16" s="128">
        <v>12</v>
      </c>
      <c r="C16" s="128">
        <v>5889694</v>
      </c>
      <c r="D16" s="124" t="s">
        <v>199</v>
      </c>
      <c r="E16" s="141" t="s">
        <v>198</v>
      </c>
      <c r="F16" s="128">
        <v>0.76700299999999999</v>
      </c>
      <c r="G16" s="128">
        <v>-2.6425899999999998E-4</v>
      </c>
      <c r="H16" s="128">
        <v>1.6635199999999999E-3</v>
      </c>
      <c r="I16" s="128">
        <v>0.87</v>
      </c>
      <c r="J16" s="128">
        <v>462690</v>
      </c>
      <c r="K16" s="126" t="s">
        <v>52</v>
      </c>
      <c r="L16" s="126" t="s">
        <v>52</v>
      </c>
      <c r="M16" s="131">
        <v>0.77170000000000005</v>
      </c>
      <c r="N16" s="128">
        <v>-5.21E-2</v>
      </c>
      <c r="O16" s="128">
        <v>1.0800000000000001E-2</v>
      </c>
      <c r="P16" s="129">
        <v>1.4899999999999999E-6</v>
      </c>
      <c r="Q16" s="128">
        <v>162082</v>
      </c>
      <c r="R16" s="128">
        <v>43380</v>
      </c>
      <c r="S16" s="139">
        <v>118702</v>
      </c>
      <c r="T16" s="138" t="s">
        <v>52</v>
      </c>
      <c r="U16" s="128">
        <v>6.2239700000000001E-4</v>
      </c>
      <c r="V16" s="128">
        <v>2.281819E-3</v>
      </c>
      <c r="W16" s="128">
        <v>0.78500000000000003</v>
      </c>
      <c r="X16" s="128">
        <v>537349</v>
      </c>
      <c r="Y16" s="126" t="s">
        <v>52</v>
      </c>
      <c r="Z16" s="147" t="s">
        <v>52</v>
      </c>
    </row>
    <row r="17" spans="1:26" ht="14" customHeight="1" x14ac:dyDescent="0.2">
      <c r="A17" s="131" t="s">
        <v>364</v>
      </c>
      <c r="B17" s="128">
        <v>12</v>
      </c>
      <c r="C17" s="128">
        <v>75380511</v>
      </c>
      <c r="D17" s="124" t="s">
        <v>200</v>
      </c>
      <c r="E17" s="141" t="s">
        <v>198</v>
      </c>
      <c r="F17" s="128">
        <v>0.34343600000000002</v>
      </c>
      <c r="G17" s="128">
        <v>-9.5798800000000007E-3</v>
      </c>
      <c r="H17" s="128">
        <v>1.4580299999999999E-3</v>
      </c>
      <c r="I17" s="129">
        <v>5.0000000000000002E-11</v>
      </c>
      <c r="J17" s="128">
        <v>462690</v>
      </c>
      <c r="K17" s="126" t="s">
        <v>52</v>
      </c>
      <c r="L17" s="126" t="s">
        <v>52</v>
      </c>
      <c r="M17" s="131">
        <v>0.3448</v>
      </c>
      <c r="N17" s="128">
        <v>-5.4000000000000003E-3</v>
      </c>
      <c r="O17" s="128">
        <v>9.5999999999999992E-3</v>
      </c>
      <c r="P17" s="128">
        <v>0.57430000000000003</v>
      </c>
      <c r="Q17" s="128">
        <v>162082</v>
      </c>
      <c r="R17" s="128">
        <v>43380</v>
      </c>
      <c r="S17" s="139">
        <v>118702</v>
      </c>
      <c r="T17" s="138" t="s">
        <v>52</v>
      </c>
      <c r="U17" s="128">
        <v>-9.5526350000000003E-3</v>
      </c>
      <c r="V17" s="128">
        <v>2.0320160000000002E-3</v>
      </c>
      <c r="W17" s="129">
        <v>2.5500000000000001E-6</v>
      </c>
      <c r="X17" s="128">
        <v>537349</v>
      </c>
      <c r="Y17" s="126" t="s">
        <v>52</v>
      </c>
      <c r="Z17" s="147" t="s">
        <v>52</v>
      </c>
    </row>
    <row r="18" spans="1:26" ht="14" customHeight="1" x14ac:dyDescent="0.2">
      <c r="A18" s="131" t="s">
        <v>430</v>
      </c>
      <c r="B18" s="128">
        <v>1</v>
      </c>
      <c r="C18" s="128">
        <v>162090536</v>
      </c>
      <c r="D18" s="124" t="s">
        <v>198</v>
      </c>
      <c r="E18" s="141" t="s">
        <v>199</v>
      </c>
      <c r="F18" s="128">
        <v>0.37224699999999999</v>
      </c>
      <c r="G18" s="128">
        <v>8.0238900000000005E-3</v>
      </c>
      <c r="H18" s="128">
        <v>1.43191E-3</v>
      </c>
      <c r="I18" s="129">
        <v>2.0999999999999999E-8</v>
      </c>
      <c r="J18" s="128">
        <v>462690</v>
      </c>
      <c r="K18" s="126" t="s">
        <v>52</v>
      </c>
      <c r="L18" s="126" t="s">
        <v>52</v>
      </c>
      <c r="M18" s="131">
        <v>0.36940000000000001</v>
      </c>
      <c r="N18" s="128">
        <v>2.8999999999999998E-3</v>
      </c>
      <c r="O18" s="128">
        <v>9.4999999999999998E-3</v>
      </c>
      <c r="P18" s="128">
        <v>0.76070000000000004</v>
      </c>
      <c r="Q18" s="128">
        <v>162082</v>
      </c>
      <c r="R18" s="128">
        <v>43380</v>
      </c>
      <c r="S18" s="139">
        <v>118702</v>
      </c>
      <c r="T18" s="138" t="s">
        <v>52</v>
      </c>
      <c r="U18" s="128">
        <v>3.07625E-3</v>
      </c>
      <c r="V18" s="128">
        <v>1.9982390000000002E-3</v>
      </c>
      <c r="W18" s="128">
        <v>0.123</v>
      </c>
      <c r="X18" s="128">
        <v>535425</v>
      </c>
      <c r="Y18" s="126" t="s">
        <v>52</v>
      </c>
      <c r="Z18" s="147" t="s">
        <v>52</v>
      </c>
    </row>
    <row r="19" spans="1:26" ht="14" customHeight="1" x14ac:dyDescent="0.2">
      <c r="A19" s="131" t="s">
        <v>344</v>
      </c>
      <c r="B19" s="128">
        <v>1</v>
      </c>
      <c r="C19" s="128">
        <v>91193049</v>
      </c>
      <c r="D19" s="124" t="s">
        <v>199</v>
      </c>
      <c r="E19" s="141" t="s">
        <v>200</v>
      </c>
      <c r="F19" s="128">
        <v>0.45105000000000001</v>
      </c>
      <c r="G19" s="128">
        <v>1.0174799999999999E-2</v>
      </c>
      <c r="H19" s="128">
        <v>1.3949500000000001E-3</v>
      </c>
      <c r="I19" s="129">
        <v>2.9999999999999998E-13</v>
      </c>
      <c r="J19" s="128">
        <v>462690</v>
      </c>
      <c r="K19" s="126" t="s">
        <v>52</v>
      </c>
      <c r="L19" s="126" t="s">
        <v>52</v>
      </c>
      <c r="M19" s="131">
        <v>0.45340000000000003</v>
      </c>
      <c r="N19" s="128">
        <v>7.0000000000000001E-3</v>
      </c>
      <c r="O19" s="128">
        <v>9.1999999999999998E-3</v>
      </c>
      <c r="P19" s="128">
        <v>0.44929999999999998</v>
      </c>
      <c r="Q19" s="128">
        <v>162082</v>
      </c>
      <c r="R19" s="128">
        <v>43380</v>
      </c>
      <c r="S19" s="139">
        <v>118702</v>
      </c>
      <c r="T19" s="138" t="s">
        <v>52</v>
      </c>
      <c r="U19" s="128">
        <v>6.489926E-3</v>
      </c>
      <c r="V19" s="128">
        <v>1.939236E-3</v>
      </c>
      <c r="W19" s="128">
        <v>8.2899999999999998E-4</v>
      </c>
      <c r="X19" s="128">
        <v>535425</v>
      </c>
      <c r="Y19" s="126" t="s">
        <v>52</v>
      </c>
      <c r="Z19" s="147" t="s">
        <v>52</v>
      </c>
    </row>
    <row r="20" spans="1:26" ht="14" customHeight="1" x14ac:dyDescent="0.2">
      <c r="A20" s="131" t="s">
        <v>335</v>
      </c>
      <c r="B20" s="128">
        <v>1</v>
      </c>
      <c r="C20" s="128">
        <v>73860028</v>
      </c>
      <c r="D20" s="124" t="s">
        <v>199</v>
      </c>
      <c r="E20" s="141" t="s">
        <v>198</v>
      </c>
      <c r="F20" s="128">
        <v>0.38366600000000001</v>
      </c>
      <c r="G20" s="128">
        <v>1.1702000000000001E-2</v>
      </c>
      <c r="H20" s="128">
        <v>1.4227300000000001E-3</v>
      </c>
      <c r="I20" s="129">
        <v>2E-16</v>
      </c>
      <c r="J20" s="128">
        <v>462690</v>
      </c>
      <c r="K20" s="126" t="s">
        <v>52</v>
      </c>
      <c r="L20" s="126" t="s">
        <v>52</v>
      </c>
      <c r="M20" s="131">
        <v>0.38629999999999998</v>
      </c>
      <c r="N20" s="128">
        <v>3.61E-2</v>
      </c>
      <c r="O20" s="128">
        <v>9.1999999999999998E-3</v>
      </c>
      <c r="P20" s="129">
        <v>9.6899999999999997E-5</v>
      </c>
      <c r="Q20" s="128">
        <v>162082</v>
      </c>
      <c r="R20" s="128">
        <v>43380</v>
      </c>
      <c r="S20" s="139">
        <v>118702</v>
      </c>
      <c r="T20" s="138" t="s">
        <v>52</v>
      </c>
      <c r="U20" s="128">
        <v>4.7492740000000004E-3</v>
      </c>
      <c r="V20" s="128">
        <v>1.984038E-3</v>
      </c>
      <c r="W20" s="128">
        <v>1.67E-2</v>
      </c>
      <c r="X20" s="128">
        <v>535425</v>
      </c>
      <c r="Y20" s="126" t="s">
        <v>52</v>
      </c>
      <c r="Z20" s="147" t="s">
        <v>52</v>
      </c>
    </row>
    <row r="21" spans="1:26" ht="14" customHeight="1" x14ac:dyDescent="0.2">
      <c r="A21" s="131" t="s">
        <v>363</v>
      </c>
      <c r="B21" s="128">
        <v>11</v>
      </c>
      <c r="C21" s="128">
        <v>46632809</v>
      </c>
      <c r="D21" s="124" t="s">
        <v>198</v>
      </c>
      <c r="E21" s="141" t="s">
        <v>199</v>
      </c>
      <c r="F21" s="128">
        <v>0.95894900000000005</v>
      </c>
      <c r="G21" s="128">
        <v>-2.3166200000000001E-2</v>
      </c>
      <c r="H21" s="128">
        <v>3.50418E-3</v>
      </c>
      <c r="I21" s="129">
        <v>3.7999999999999998E-11</v>
      </c>
      <c r="J21" s="128">
        <v>462690</v>
      </c>
      <c r="K21" s="126" t="s">
        <v>52</v>
      </c>
      <c r="L21" s="126" t="s">
        <v>52</v>
      </c>
      <c r="M21" s="131">
        <v>0.95940000000000003</v>
      </c>
      <c r="N21" s="128">
        <v>2.6700000000000002E-2</v>
      </c>
      <c r="O21" s="128">
        <v>2.46E-2</v>
      </c>
      <c r="P21" s="128">
        <v>0.27900000000000003</v>
      </c>
      <c r="Q21" s="128">
        <v>162082</v>
      </c>
      <c r="R21" s="128">
        <v>43380</v>
      </c>
      <c r="S21" s="139">
        <v>118702</v>
      </c>
      <c r="T21" s="138" t="s">
        <v>52</v>
      </c>
      <c r="U21" s="128">
        <v>-1.6614133E-2</v>
      </c>
      <c r="V21" s="128">
        <v>4.8365609999999996E-3</v>
      </c>
      <c r="W21" s="128">
        <v>5.9699999999999998E-4</v>
      </c>
      <c r="X21" s="128">
        <v>537349</v>
      </c>
      <c r="Y21" s="126" t="s">
        <v>52</v>
      </c>
      <c r="Z21" s="147" t="s">
        <v>52</v>
      </c>
    </row>
    <row r="22" spans="1:26" ht="14" customHeight="1" x14ac:dyDescent="0.2">
      <c r="A22" s="131" t="s">
        <v>288</v>
      </c>
      <c r="B22" s="128">
        <v>14</v>
      </c>
      <c r="C22" s="128">
        <v>57274519</v>
      </c>
      <c r="D22" s="124" t="s">
        <v>201</v>
      </c>
      <c r="E22" s="141" t="s">
        <v>198</v>
      </c>
      <c r="F22" s="128">
        <v>0.67075099999999999</v>
      </c>
      <c r="G22" s="128">
        <v>2.7016700000000002E-3</v>
      </c>
      <c r="H22" s="128">
        <v>1.4899100000000001E-3</v>
      </c>
      <c r="I22" s="128">
        <v>7.0000000000000007E-2</v>
      </c>
      <c r="J22" s="128">
        <v>462690</v>
      </c>
      <c r="K22" s="126" t="s">
        <v>52</v>
      </c>
      <c r="L22" s="126" t="s">
        <v>52</v>
      </c>
      <c r="M22" s="131">
        <v>0.67249999999999999</v>
      </c>
      <c r="N22" s="128">
        <v>5.1000000000000004E-3</v>
      </c>
      <c r="O22" s="128">
        <v>9.7000000000000003E-3</v>
      </c>
      <c r="P22" s="128">
        <v>0.59709999999999996</v>
      </c>
      <c r="Q22" s="128">
        <v>162082</v>
      </c>
      <c r="R22" s="128">
        <v>43380</v>
      </c>
      <c r="S22" s="139">
        <v>118702</v>
      </c>
      <c r="T22" s="138" t="s">
        <v>52</v>
      </c>
      <c r="U22" s="128">
        <v>1.2418317E-2</v>
      </c>
      <c r="V22" s="128">
        <v>2.0498859999999999E-3</v>
      </c>
      <c r="W22" s="129">
        <v>1.3600000000000001E-9</v>
      </c>
      <c r="X22" s="128">
        <v>537349</v>
      </c>
      <c r="Y22" s="126" t="s">
        <v>52</v>
      </c>
      <c r="Z22" s="147" t="s">
        <v>52</v>
      </c>
    </row>
    <row r="23" spans="1:26" ht="14" customHeight="1" x14ac:dyDescent="0.2">
      <c r="A23" s="131" t="s">
        <v>371</v>
      </c>
      <c r="B23" s="128">
        <v>10</v>
      </c>
      <c r="C23" s="128">
        <v>8802912</v>
      </c>
      <c r="D23" s="124" t="s">
        <v>200</v>
      </c>
      <c r="E23" s="141" t="s">
        <v>198</v>
      </c>
      <c r="F23" s="128">
        <v>0.74348499999999995</v>
      </c>
      <c r="G23" s="128">
        <v>-1.00713E-2</v>
      </c>
      <c r="H23" s="128">
        <v>1.5880899999999999E-3</v>
      </c>
      <c r="I23" s="129">
        <v>2.3000000000000001E-10</v>
      </c>
      <c r="J23" s="128">
        <v>462690</v>
      </c>
      <c r="K23" s="126" t="s">
        <v>52</v>
      </c>
      <c r="L23" s="126" t="s">
        <v>52</v>
      </c>
      <c r="M23" s="131">
        <v>0.74519999999999997</v>
      </c>
      <c r="N23" s="128">
        <v>-2.6200000000000001E-2</v>
      </c>
      <c r="O23" s="128">
        <v>1.04E-2</v>
      </c>
      <c r="P23" s="128">
        <v>1.208E-2</v>
      </c>
      <c r="Q23" s="128">
        <v>162082</v>
      </c>
      <c r="R23" s="128">
        <v>43380</v>
      </c>
      <c r="S23" s="139">
        <v>118702</v>
      </c>
      <c r="T23" s="138" t="s">
        <v>52</v>
      </c>
      <c r="U23" s="129">
        <v>-5.8699999999999997E-5</v>
      </c>
      <c r="V23" s="128">
        <v>2.2490840000000002E-3</v>
      </c>
      <c r="W23" s="128">
        <v>0.97899999999999998</v>
      </c>
      <c r="X23" s="128">
        <v>537349</v>
      </c>
      <c r="Y23" s="126" t="s">
        <v>52</v>
      </c>
      <c r="Z23" s="147" t="s">
        <v>52</v>
      </c>
    </row>
    <row r="24" spans="1:26" ht="14" customHeight="1" x14ac:dyDescent="0.2">
      <c r="A24" s="131" t="s">
        <v>331</v>
      </c>
      <c r="B24" s="128">
        <v>9</v>
      </c>
      <c r="C24" s="128">
        <v>136463019</v>
      </c>
      <c r="D24" s="124" t="s">
        <v>201</v>
      </c>
      <c r="E24" s="141" t="s">
        <v>199</v>
      </c>
      <c r="F24" s="128">
        <v>0.88932500000000003</v>
      </c>
      <c r="G24" s="128">
        <v>-2.8233899999999999E-2</v>
      </c>
      <c r="H24" s="128">
        <v>2.2137599999999999E-3</v>
      </c>
      <c r="I24" s="129">
        <v>3E-37</v>
      </c>
      <c r="J24" s="128">
        <v>462690</v>
      </c>
      <c r="K24" s="126" t="s">
        <v>52</v>
      </c>
      <c r="L24" s="126" t="s">
        <v>52</v>
      </c>
      <c r="M24" s="131">
        <v>0.89039999999999997</v>
      </c>
      <c r="N24" s="129">
        <v>-1E-4</v>
      </c>
      <c r="O24" s="128">
        <v>1.4800000000000001E-2</v>
      </c>
      <c r="P24" s="128">
        <v>0.99519999999999997</v>
      </c>
      <c r="Q24" s="128">
        <v>162082</v>
      </c>
      <c r="R24" s="128">
        <v>43380</v>
      </c>
      <c r="S24" s="139">
        <v>118702</v>
      </c>
      <c r="T24" s="138" t="s">
        <v>52</v>
      </c>
      <c r="U24" s="128">
        <v>4.435217E-3</v>
      </c>
      <c r="V24" s="128">
        <v>3.120608E-3</v>
      </c>
      <c r="W24" s="128">
        <v>0.155</v>
      </c>
      <c r="X24" s="128">
        <v>537349</v>
      </c>
      <c r="Y24" s="126" t="s">
        <v>52</v>
      </c>
      <c r="Z24" s="147" t="s">
        <v>52</v>
      </c>
    </row>
    <row r="25" spans="1:26" ht="14" customHeight="1" x14ac:dyDescent="0.2">
      <c r="A25" s="131" t="s">
        <v>540</v>
      </c>
      <c r="B25" s="128">
        <v>3</v>
      </c>
      <c r="C25" s="128">
        <v>117804154</v>
      </c>
      <c r="D25" s="124" t="s">
        <v>199</v>
      </c>
      <c r="E25" s="141" t="s">
        <v>198</v>
      </c>
      <c r="F25" s="128">
        <v>0.14768500000000001</v>
      </c>
      <c r="G25" s="128">
        <v>-8.5856700000000001E-3</v>
      </c>
      <c r="H25" s="128">
        <v>1.96233E-3</v>
      </c>
      <c r="I25" s="129">
        <v>1.2E-5</v>
      </c>
      <c r="J25" s="128">
        <v>462690</v>
      </c>
      <c r="K25" s="126" t="s">
        <v>52</v>
      </c>
      <c r="L25" s="126" t="s">
        <v>52</v>
      </c>
      <c r="M25" s="131">
        <v>0.14699999999999999</v>
      </c>
      <c r="N25" s="128">
        <v>-6.54E-2</v>
      </c>
      <c r="O25" s="128">
        <v>1.29E-2</v>
      </c>
      <c r="P25" s="129">
        <v>3.7399999999999999E-7</v>
      </c>
      <c r="Q25" s="128">
        <v>162082</v>
      </c>
      <c r="R25" s="128">
        <v>43380</v>
      </c>
      <c r="S25" s="139">
        <v>118702</v>
      </c>
      <c r="T25" s="138" t="s">
        <v>52</v>
      </c>
      <c r="U25" s="128">
        <v>-4.9915350000000001E-3</v>
      </c>
      <c r="V25" s="128">
        <v>2.6795959999999998E-3</v>
      </c>
      <c r="W25" s="128">
        <v>6.25E-2</v>
      </c>
      <c r="X25" s="128">
        <v>537349</v>
      </c>
      <c r="Y25" s="126" t="s">
        <v>52</v>
      </c>
      <c r="Z25" s="147" t="s">
        <v>52</v>
      </c>
    </row>
    <row r="26" spans="1:26" ht="14" customHeight="1" x14ac:dyDescent="0.2">
      <c r="A26" s="131" t="s">
        <v>206</v>
      </c>
      <c r="B26" s="128">
        <v>7</v>
      </c>
      <c r="C26" s="128">
        <v>96629103</v>
      </c>
      <c r="D26" s="124" t="s">
        <v>201</v>
      </c>
      <c r="E26" s="141" t="s">
        <v>199</v>
      </c>
      <c r="F26" s="128">
        <v>0.66616799999999998</v>
      </c>
      <c r="G26" s="128">
        <v>9.0123800000000004E-3</v>
      </c>
      <c r="H26" s="128">
        <v>1.4746399999999999E-3</v>
      </c>
      <c r="I26" s="129">
        <v>9.900000000000001E-10</v>
      </c>
      <c r="J26" s="128">
        <v>462690</v>
      </c>
      <c r="K26" s="126" t="s">
        <v>52</v>
      </c>
      <c r="L26" s="126" t="s">
        <v>52</v>
      </c>
      <c r="M26" s="131">
        <v>0.66469999999999996</v>
      </c>
      <c r="N26" s="128">
        <v>2.2000000000000001E-3</v>
      </c>
      <c r="O26" s="128">
        <v>1.01E-2</v>
      </c>
      <c r="P26" s="128">
        <v>0.82879999999999998</v>
      </c>
      <c r="Q26" s="128">
        <v>162082</v>
      </c>
      <c r="R26" s="128">
        <v>43380</v>
      </c>
      <c r="S26" s="139">
        <v>118702</v>
      </c>
      <c r="T26" s="138" t="s">
        <v>52</v>
      </c>
      <c r="U26" s="128">
        <v>1.246212E-3</v>
      </c>
      <c r="V26" s="128">
        <v>2.0377749999999999E-3</v>
      </c>
      <c r="W26" s="128">
        <v>0.54100000000000004</v>
      </c>
      <c r="X26" s="128">
        <v>537349</v>
      </c>
      <c r="Y26" s="126" t="s">
        <v>52</v>
      </c>
      <c r="Z26" s="147" t="s">
        <v>52</v>
      </c>
    </row>
    <row r="27" spans="1:26" ht="14" customHeight="1" x14ac:dyDescent="0.2">
      <c r="A27" s="131" t="s">
        <v>207</v>
      </c>
      <c r="B27" s="128">
        <v>8</v>
      </c>
      <c r="C27" s="128">
        <v>27425349</v>
      </c>
      <c r="D27" s="124" t="s">
        <v>201</v>
      </c>
      <c r="E27" s="141" t="s">
        <v>200</v>
      </c>
      <c r="F27" s="128">
        <v>0.83881099999999997</v>
      </c>
      <c r="G27" s="128">
        <v>1.5709999999999998E-2</v>
      </c>
      <c r="H27" s="128">
        <v>1.8965500000000001E-3</v>
      </c>
      <c r="I27" s="129">
        <v>1.2E-16</v>
      </c>
      <c r="J27" s="128">
        <v>462690</v>
      </c>
      <c r="K27" s="126" t="s">
        <v>52</v>
      </c>
      <c r="L27" s="126" t="s">
        <v>52</v>
      </c>
      <c r="M27" s="131">
        <v>0.84160000000000001</v>
      </c>
      <c r="N27" s="128">
        <v>6.8999999999999999E-3</v>
      </c>
      <c r="O27" s="128">
        <v>1.24E-2</v>
      </c>
      <c r="P27" s="128">
        <v>0.57650000000000001</v>
      </c>
      <c r="Q27" s="128">
        <v>162082</v>
      </c>
      <c r="R27" s="128">
        <v>43380</v>
      </c>
      <c r="S27" s="139">
        <v>118702</v>
      </c>
      <c r="T27" s="138" t="s">
        <v>52</v>
      </c>
      <c r="U27" s="128">
        <v>-3.3852209999999999E-3</v>
      </c>
      <c r="V27" s="128">
        <v>2.6515089999999998E-3</v>
      </c>
      <c r="W27" s="128">
        <v>0.20200000000000001</v>
      </c>
      <c r="X27" s="128">
        <v>537349</v>
      </c>
      <c r="Y27" s="126" t="s">
        <v>52</v>
      </c>
      <c r="Z27" s="147" t="s">
        <v>52</v>
      </c>
    </row>
    <row r="28" spans="1:26" ht="14" customHeight="1" x14ac:dyDescent="0.2">
      <c r="A28" s="131" t="s">
        <v>568</v>
      </c>
      <c r="B28" s="128">
        <v>8</v>
      </c>
      <c r="C28" s="128">
        <v>142651709</v>
      </c>
      <c r="D28" s="124" t="s">
        <v>198</v>
      </c>
      <c r="E28" s="141" t="s">
        <v>199</v>
      </c>
      <c r="F28" s="128">
        <v>0.66866300000000001</v>
      </c>
      <c r="G28" s="128">
        <v>-2.4900999999999999E-3</v>
      </c>
      <c r="H28" s="128">
        <v>1.4788799999999999E-3</v>
      </c>
      <c r="I28" s="128">
        <v>9.1999999999999998E-2</v>
      </c>
      <c r="J28" s="128">
        <v>462690</v>
      </c>
      <c r="K28" s="126" t="s">
        <v>52</v>
      </c>
      <c r="L28" s="126" t="s">
        <v>52</v>
      </c>
      <c r="M28" s="131">
        <v>0.66839999999999999</v>
      </c>
      <c r="N28" s="128">
        <v>4.5199999999999997E-2</v>
      </c>
      <c r="O28" s="128">
        <v>9.7999999999999997E-3</v>
      </c>
      <c r="P28" s="129">
        <v>4.1699999999999999E-6</v>
      </c>
      <c r="Q28" s="128">
        <v>162082</v>
      </c>
      <c r="R28" s="128">
        <v>43380</v>
      </c>
      <c r="S28" s="139">
        <v>118702</v>
      </c>
      <c r="T28" s="138" t="s">
        <v>52</v>
      </c>
      <c r="U28" s="128">
        <v>7.2419329999999999E-3</v>
      </c>
      <c r="V28" s="128">
        <v>2.0483279999999999E-3</v>
      </c>
      <c r="W28" s="128">
        <v>4.17E-4</v>
      </c>
      <c r="X28" s="128">
        <v>537349</v>
      </c>
      <c r="Y28" s="126" t="s">
        <v>52</v>
      </c>
      <c r="Z28" s="147" t="s">
        <v>52</v>
      </c>
    </row>
    <row r="29" spans="1:26" ht="14" customHeight="1" x14ac:dyDescent="0.2">
      <c r="A29" s="131" t="s">
        <v>429</v>
      </c>
      <c r="B29" s="128">
        <v>16</v>
      </c>
      <c r="C29" s="128">
        <v>746611</v>
      </c>
      <c r="D29" s="124" t="s">
        <v>198</v>
      </c>
      <c r="E29" s="141" t="s">
        <v>200</v>
      </c>
      <c r="F29" s="128">
        <v>0.78364</v>
      </c>
      <c r="G29" s="128">
        <v>9.4507900000000006E-3</v>
      </c>
      <c r="H29" s="128">
        <v>1.6845499999999999E-3</v>
      </c>
      <c r="I29" s="129">
        <v>2E-8</v>
      </c>
      <c r="J29" s="128">
        <v>462690</v>
      </c>
      <c r="K29" s="126" t="s">
        <v>52</v>
      </c>
      <c r="L29" s="126" t="s">
        <v>52</v>
      </c>
      <c r="M29" s="131">
        <v>0.78110000000000002</v>
      </c>
      <c r="N29" s="128">
        <v>3.3099999999999997E-2</v>
      </c>
      <c r="O29" s="128">
        <v>1.11E-2</v>
      </c>
      <c r="P29" s="128">
        <v>2.872E-3</v>
      </c>
      <c r="Q29" s="128">
        <v>162082</v>
      </c>
      <c r="R29" s="128">
        <v>43380</v>
      </c>
      <c r="S29" s="139">
        <v>118702</v>
      </c>
      <c r="T29" s="138" t="s">
        <v>52</v>
      </c>
      <c r="U29" s="128">
        <v>-7.0794550000000001E-3</v>
      </c>
      <c r="V29" s="128">
        <v>2.2684039999999999E-3</v>
      </c>
      <c r="W29" s="128">
        <v>1.8E-3</v>
      </c>
      <c r="X29" s="128">
        <v>537349</v>
      </c>
      <c r="Y29" s="126" t="s">
        <v>52</v>
      </c>
      <c r="Z29" s="147" t="s">
        <v>52</v>
      </c>
    </row>
    <row r="30" spans="1:26" ht="14" customHeight="1" x14ac:dyDescent="0.2">
      <c r="A30" s="131" t="s">
        <v>435</v>
      </c>
      <c r="B30" s="128">
        <v>1</v>
      </c>
      <c r="C30" s="128">
        <v>7526486</v>
      </c>
      <c r="D30" s="124" t="s">
        <v>198</v>
      </c>
      <c r="E30" s="141" t="s">
        <v>201</v>
      </c>
      <c r="F30" s="128">
        <v>0.43917600000000001</v>
      </c>
      <c r="G30" s="128">
        <v>-7.76138E-3</v>
      </c>
      <c r="H30" s="128">
        <v>1.3971599999999999E-3</v>
      </c>
      <c r="I30" s="129">
        <v>2.7999999999999999E-8</v>
      </c>
      <c r="J30" s="128">
        <v>462690</v>
      </c>
      <c r="K30" s="126" t="s">
        <v>52</v>
      </c>
      <c r="L30" s="126" t="s">
        <v>52</v>
      </c>
      <c r="M30" s="131">
        <v>0.43830000000000002</v>
      </c>
      <c r="N30" s="128">
        <v>-7.0000000000000001E-3</v>
      </c>
      <c r="O30" s="128">
        <v>9.1000000000000004E-3</v>
      </c>
      <c r="P30" s="128">
        <v>0.43709999999999999</v>
      </c>
      <c r="Q30" s="128">
        <v>162082</v>
      </c>
      <c r="R30" s="128">
        <v>43380</v>
      </c>
      <c r="S30" s="139">
        <v>118702</v>
      </c>
      <c r="T30" s="138" t="s">
        <v>52</v>
      </c>
      <c r="U30" s="128">
        <v>-3.5561550000000001E-3</v>
      </c>
      <c r="V30" s="128">
        <v>1.945841E-3</v>
      </c>
      <c r="W30" s="128">
        <v>6.7599999999999993E-2</v>
      </c>
      <c r="X30" s="128">
        <v>535425</v>
      </c>
      <c r="Y30" s="126" t="s">
        <v>52</v>
      </c>
      <c r="Z30" s="147" t="s">
        <v>52</v>
      </c>
    </row>
    <row r="31" spans="1:26" ht="14" customHeight="1" x14ac:dyDescent="0.2">
      <c r="A31" s="131" t="s">
        <v>376</v>
      </c>
      <c r="B31" s="128">
        <v>5</v>
      </c>
      <c r="C31" s="128">
        <v>13246336</v>
      </c>
      <c r="D31" s="124" t="s">
        <v>200</v>
      </c>
      <c r="E31" s="141" t="s">
        <v>201</v>
      </c>
      <c r="F31" s="128">
        <v>0.76824800000000004</v>
      </c>
      <c r="G31" s="128">
        <v>-1.02364E-2</v>
      </c>
      <c r="H31" s="128">
        <v>1.6452400000000001E-3</v>
      </c>
      <c r="I31" s="129">
        <v>4.8999999999999996E-10</v>
      </c>
      <c r="J31" s="128">
        <v>462690</v>
      </c>
      <c r="K31" s="126" t="s">
        <v>52</v>
      </c>
      <c r="L31" s="126" t="s">
        <v>52</v>
      </c>
      <c r="M31" s="131">
        <v>0.7681</v>
      </c>
      <c r="N31" s="128">
        <v>-1.01E-2</v>
      </c>
      <c r="O31" s="128">
        <v>1.0699999999999999E-2</v>
      </c>
      <c r="P31" s="128">
        <v>0.34860000000000002</v>
      </c>
      <c r="Q31" s="128">
        <v>162082</v>
      </c>
      <c r="R31" s="128">
        <v>43380</v>
      </c>
      <c r="S31" s="139">
        <v>118702</v>
      </c>
      <c r="T31" s="138" t="s">
        <v>52</v>
      </c>
      <c r="U31" s="128">
        <v>-3.7607069999999999E-3</v>
      </c>
      <c r="V31" s="128">
        <v>2.2886930000000001E-3</v>
      </c>
      <c r="W31" s="128">
        <v>0.1</v>
      </c>
      <c r="X31" s="128">
        <v>537349</v>
      </c>
      <c r="Y31" s="126" t="s">
        <v>52</v>
      </c>
      <c r="Z31" s="147" t="s">
        <v>52</v>
      </c>
    </row>
    <row r="32" spans="1:26" ht="14" customHeight="1" x14ac:dyDescent="0.2">
      <c r="A32" s="131" t="s">
        <v>397</v>
      </c>
      <c r="B32" s="128">
        <v>6</v>
      </c>
      <c r="C32" s="128">
        <v>67475273</v>
      </c>
      <c r="D32" s="124" t="s">
        <v>199</v>
      </c>
      <c r="E32" s="141" t="s">
        <v>198</v>
      </c>
      <c r="F32" s="128">
        <v>0.51275400000000004</v>
      </c>
      <c r="G32" s="128">
        <v>-8.2339100000000005E-3</v>
      </c>
      <c r="H32" s="128">
        <v>1.38601E-3</v>
      </c>
      <c r="I32" s="129">
        <v>2.7999999999999998E-9</v>
      </c>
      <c r="J32" s="128">
        <v>462690</v>
      </c>
      <c r="K32" s="126" t="s">
        <v>52</v>
      </c>
      <c r="L32" s="126" t="s">
        <v>52</v>
      </c>
      <c r="M32" s="131">
        <v>0.51349999999999996</v>
      </c>
      <c r="N32" s="128">
        <v>-3.32E-2</v>
      </c>
      <c r="O32" s="128">
        <v>9.1000000000000004E-3</v>
      </c>
      <c r="P32" s="128">
        <v>2.7720000000000002E-4</v>
      </c>
      <c r="Q32" s="128">
        <v>162082</v>
      </c>
      <c r="R32" s="128">
        <v>43380</v>
      </c>
      <c r="S32" s="139">
        <v>118702</v>
      </c>
      <c r="T32" s="138" t="s">
        <v>52</v>
      </c>
      <c r="U32" s="128">
        <v>-5.9938639999999998E-3</v>
      </c>
      <c r="V32" s="128">
        <v>1.930494E-3</v>
      </c>
      <c r="W32" s="128">
        <v>1.91E-3</v>
      </c>
      <c r="X32" s="128">
        <v>537349</v>
      </c>
      <c r="Y32" s="126" t="s">
        <v>52</v>
      </c>
      <c r="Z32" s="147" t="s">
        <v>52</v>
      </c>
    </row>
    <row r="33" spans="1:26" ht="14" customHeight="1" x14ac:dyDescent="0.2">
      <c r="A33" s="131" t="s">
        <v>367</v>
      </c>
      <c r="B33" s="128">
        <v>9</v>
      </c>
      <c r="C33" s="128">
        <v>122046875</v>
      </c>
      <c r="D33" s="124" t="s">
        <v>201</v>
      </c>
      <c r="E33" s="141" t="s">
        <v>198</v>
      </c>
      <c r="F33" s="128">
        <v>0.58706199999999997</v>
      </c>
      <c r="G33" s="128">
        <v>9.1650399999999993E-3</v>
      </c>
      <c r="H33" s="128">
        <v>1.40711E-3</v>
      </c>
      <c r="I33" s="129">
        <v>7.3000000000000006E-11</v>
      </c>
      <c r="J33" s="128">
        <v>462690</v>
      </c>
      <c r="K33" s="126" t="s">
        <v>52</v>
      </c>
      <c r="L33" s="126" t="s">
        <v>52</v>
      </c>
      <c r="M33" s="131">
        <v>0.58730000000000004</v>
      </c>
      <c r="N33" s="128">
        <v>2.6200000000000001E-2</v>
      </c>
      <c r="O33" s="128">
        <v>9.1000000000000004E-3</v>
      </c>
      <c r="P33" s="128">
        <v>4.215E-3</v>
      </c>
      <c r="Q33" s="128">
        <v>162082</v>
      </c>
      <c r="R33" s="128">
        <v>43380</v>
      </c>
      <c r="S33" s="139">
        <v>118702</v>
      </c>
      <c r="T33" s="138" t="s">
        <v>52</v>
      </c>
      <c r="U33" s="128">
        <v>8.1898099999999998E-4</v>
      </c>
      <c r="V33" s="128">
        <v>1.957739E-3</v>
      </c>
      <c r="W33" s="128">
        <v>0.67600000000000005</v>
      </c>
      <c r="X33" s="128">
        <v>537349</v>
      </c>
      <c r="Y33" s="126" t="s">
        <v>52</v>
      </c>
      <c r="Z33" s="147" t="s">
        <v>52</v>
      </c>
    </row>
    <row r="34" spans="1:26" ht="14" customHeight="1" x14ac:dyDescent="0.2">
      <c r="A34" s="131" t="s">
        <v>208</v>
      </c>
      <c r="B34" s="128">
        <v>10</v>
      </c>
      <c r="C34" s="128">
        <v>104640052</v>
      </c>
      <c r="D34" s="124" t="s">
        <v>198</v>
      </c>
      <c r="E34" s="141" t="s">
        <v>199</v>
      </c>
      <c r="F34" s="128">
        <v>0.66112400000000004</v>
      </c>
      <c r="G34" s="128">
        <v>-1.32503E-2</v>
      </c>
      <c r="H34" s="128">
        <v>1.4641299999999999E-3</v>
      </c>
      <c r="I34" s="129">
        <v>1.4E-19</v>
      </c>
      <c r="J34" s="128">
        <v>462690</v>
      </c>
      <c r="K34" s="126" t="s">
        <v>52</v>
      </c>
      <c r="L34" s="126" t="s">
        <v>52</v>
      </c>
      <c r="M34" s="131">
        <v>0.66020000000000001</v>
      </c>
      <c r="N34" s="128">
        <v>-3.5499999999999997E-2</v>
      </c>
      <c r="O34" s="128">
        <v>9.4999999999999998E-3</v>
      </c>
      <c r="P34" s="128">
        <v>1.7909999999999999E-4</v>
      </c>
      <c r="Q34" s="128">
        <v>162082</v>
      </c>
      <c r="R34" s="128">
        <v>43380</v>
      </c>
      <c r="S34" s="139">
        <v>118702</v>
      </c>
      <c r="T34" s="138" t="s">
        <v>52</v>
      </c>
      <c r="U34" s="128">
        <v>-4.777496E-3</v>
      </c>
      <c r="V34" s="128">
        <v>2.0334369999999999E-3</v>
      </c>
      <c r="W34" s="128">
        <v>1.8800000000000001E-2</v>
      </c>
      <c r="X34" s="128">
        <v>537349</v>
      </c>
      <c r="Y34" s="126" t="s">
        <v>52</v>
      </c>
      <c r="Z34" s="147" t="s">
        <v>52</v>
      </c>
    </row>
    <row r="35" spans="1:26" ht="14" customHeight="1" x14ac:dyDescent="0.2">
      <c r="A35" s="131" t="s">
        <v>247</v>
      </c>
      <c r="B35" s="128">
        <v>4</v>
      </c>
      <c r="C35" s="128">
        <v>100239319</v>
      </c>
      <c r="D35" s="124" t="s">
        <v>200</v>
      </c>
      <c r="E35" s="141" t="s">
        <v>201</v>
      </c>
      <c r="F35" s="128">
        <v>2.7212199999999999E-2</v>
      </c>
      <c r="G35" s="128">
        <v>5.2943799999999996E-3</v>
      </c>
      <c r="H35" s="128">
        <v>4.2035900000000001E-3</v>
      </c>
      <c r="I35" s="128">
        <v>0.21</v>
      </c>
      <c r="J35" s="128">
        <v>462690</v>
      </c>
      <c r="K35" s="126" t="s">
        <v>52</v>
      </c>
      <c r="L35" s="126" t="s">
        <v>52</v>
      </c>
      <c r="M35" s="131">
        <v>2.86E-2</v>
      </c>
      <c r="N35" s="128">
        <v>0.1042</v>
      </c>
      <c r="O35" s="128">
        <v>2.8299999999999999E-2</v>
      </c>
      <c r="P35" s="128">
        <v>2.332E-4</v>
      </c>
      <c r="Q35" s="128">
        <v>162082</v>
      </c>
      <c r="R35" s="128">
        <v>43380</v>
      </c>
      <c r="S35" s="139">
        <v>118702</v>
      </c>
      <c r="T35" s="138" t="s">
        <v>52</v>
      </c>
      <c r="U35" s="128">
        <v>-0.18811539299999999</v>
      </c>
      <c r="V35" s="128">
        <v>6.1785199999999998E-3</v>
      </c>
      <c r="W35" s="129">
        <v>1.6E-203</v>
      </c>
      <c r="X35" s="128">
        <v>537349</v>
      </c>
      <c r="Y35" s="126" t="s">
        <v>52</v>
      </c>
      <c r="Z35" s="147" t="s">
        <v>52</v>
      </c>
    </row>
    <row r="36" spans="1:26" ht="14" customHeight="1" x14ac:dyDescent="0.2">
      <c r="A36" s="131" t="s">
        <v>405</v>
      </c>
      <c r="B36" s="128">
        <v>9</v>
      </c>
      <c r="C36" s="128">
        <v>86761745</v>
      </c>
      <c r="D36" s="124" t="s">
        <v>200</v>
      </c>
      <c r="E36" s="141" t="s">
        <v>201</v>
      </c>
      <c r="F36" s="128">
        <v>0.30456</v>
      </c>
      <c r="G36" s="128">
        <v>-8.8652599999999998E-3</v>
      </c>
      <c r="H36" s="128">
        <v>1.5090699999999999E-3</v>
      </c>
      <c r="I36" s="129">
        <v>4.2000000000000004E-9</v>
      </c>
      <c r="J36" s="128">
        <v>462690</v>
      </c>
      <c r="K36" s="126" t="s">
        <v>52</v>
      </c>
      <c r="L36" s="126" t="s">
        <v>52</v>
      </c>
      <c r="M36" s="131">
        <v>0.30530000000000002</v>
      </c>
      <c r="N36" s="128">
        <v>-2.5000000000000001E-2</v>
      </c>
      <c r="O36" s="128">
        <v>9.7999999999999997E-3</v>
      </c>
      <c r="P36" s="128">
        <v>1.044E-2</v>
      </c>
      <c r="Q36" s="128">
        <v>162082</v>
      </c>
      <c r="R36" s="128">
        <v>43380</v>
      </c>
      <c r="S36" s="139">
        <v>118702</v>
      </c>
      <c r="T36" s="138" t="s">
        <v>52</v>
      </c>
      <c r="U36" s="128">
        <v>-5.5083399999999996E-3</v>
      </c>
      <c r="V36" s="128">
        <v>2.0894329999999999E-3</v>
      </c>
      <c r="W36" s="128">
        <v>8.3700000000000007E-3</v>
      </c>
      <c r="X36" s="128">
        <v>537349</v>
      </c>
      <c r="Y36" s="126" t="s">
        <v>52</v>
      </c>
      <c r="Z36" s="147" t="s">
        <v>52</v>
      </c>
    </row>
    <row r="37" spans="1:26" ht="14" customHeight="1" x14ac:dyDescent="0.2">
      <c r="A37" s="131" t="s">
        <v>412</v>
      </c>
      <c r="B37" s="128">
        <v>20</v>
      </c>
      <c r="C37" s="128">
        <v>44761377</v>
      </c>
      <c r="D37" s="124" t="s">
        <v>198</v>
      </c>
      <c r="E37" s="141" t="s">
        <v>201</v>
      </c>
      <c r="F37" s="128">
        <v>0.72234299999999996</v>
      </c>
      <c r="G37" s="128">
        <v>-8.9435599999999997E-3</v>
      </c>
      <c r="H37" s="128">
        <v>1.5493499999999999E-3</v>
      </c>
      <c r="I37" s="129">
        <v>7.8000000000000004E-9</v>
      </c>
      <c r="J37" s="128">
        <v>462690</v>
      </c>
      <c r="K37" s="126" t="s">
        <v>52</v>
      </c>
      <c r="L37" s="126" t="s">
        <v>52</v>
      </c>
      <c r="M37" s="131">
        <v>0.72289999999999999</v>
      </c>
      <c r="N37" s="128">
        <v>2.3E-3</v>
      </c>
      <c r="O37" s="128">
        <v>1.01E-2</v>
      </c>
      <c r="P37" s="128">
        <v>0.82120000000000004</v>
      </c>
      <c r="Q37" s="128">
        <v>162082</v>
      </c>
      <c r="R37" s="128">
        <v>43380</v>
      </c>
      <c r="S37" s="139">
        <v>118702</v>
      </c>
      <c r="T37" s="138" t="s">
        <v>52</v>
      </c>
      <c r="U37" s="128">
        <v>-6.335149E-3</v>
      </c>
      <c r="V37" s="128">
        <v>2.1627840000000001E-3</v>
      </c>
      <c r="W37" s="128">
        <v>3.3999999999999998E-3</v>
      </c>
      <c r="X37" s="128">
        <v>537349</v>
      </c>
      <c r="Y37" s="126" t="s">
        <v>52</v>
      </c>
      <c r="Z37" s="147" t="s">
        <v>52</v>
      </c>
    </row>
    <row r="38" spans="1:26" ht="14" customHeight="1" x14ac:dyDescent="0.2">
      <c r="A38" s="131" t="s">
        <v>224</v>
      </c>
      <c r="B38" s="128">
        <v>2</v>
      </c>
      <c r="C38" s="128">
        <v>27730940</v>
      </c>
      <c r="D38" s="124" t="s">
        <v>200</v>
      </c>
      <c r="E38" s="141" t="s">
        <v>201</v>
      </c>
      <c r="F38" s="128">
        <v>0.39571400000000001</v>
      </c>
      <c r="G38" s="128">
        <v>2.41282E-3</v>
      </c>
      <c r="H38" s="128">
        <v>1.41394E-3</v>
      </c>
      <c r="I38" s="128">
        <v>8.7999999999999995E-2</v>
      </c>
      <c r="J38" s="128">
        <v>462690</v>
      </c>
      <c r="K38" s="126" t="s">
        <v>52</v>
      </c>
      <c r="L38" s="126" t="s">
        <v>52</v>
      </c>
      <c r="M38" s="131">
        <v>0.39589999999999997</v>
      </c>
      <c r="N38" s="128">
        <v>7.7999999999999996E-3</v>
      </c>
      <c r="O38" s="128">
        <v>9.1999999999999998E-3</v>
      </c>
      <c r="P38" s="128">
        <v>0.39560000000000001</v>
      </c>
      <c r="Q38" s="128">
        <v>162082</v>
      </c>
      <c r="R38" s="128">
        <v>43380</v>
      </c>
      <c r="S38" s="139">
        <v>118702</v>
      </c>
      <c r="T38" s="138" t="s">
        <v>52</v>
      </c>
      <c r="U38" s="128">
        <v>-2.3812010000000002E-2</v>
      </c>
      <c r="V38" s="128">
        <v>1.9843339999999999E-3</v>
      </c>
      <c r="W38" s="129">
        <v>3.3300000000000002E-33</v>
      </c>
      <c r="X38" s="128">
        <v>537349</v>
      </c>
      <c r="Y38" s="126" t="s">
        <v>52</v>
      </c>
      <c r="Z38" s="147" t="s">
        <v>52</v>
      </c>
    </row>
    <row r="39" spans="1:26" ht="14" customHeight="1" x14ac:dyDescent="0.2">
      <c r="A39" s="131" t="s">
        <v>355</v>
      </c>
      <c r="B39" s="128">
        <v>2</v>
      </c>
      <c r="C39" s="128">
        <v>202885506</v>
      </c>
      <c r="D39" s="124" t="s">
        <v>199</v>
      </c>
      <c r="E39" s="141" t="s">
        <v>198</v>
      </c>
      <c r="F39" s="128">
        <v>0.613375</v>
      </c>
      <c r="G39" s="128">
        <v>-9.7723800000000006E-3</v>
      </c>
      <c r="H39" s="128">
        <v>1.4278699999999999E-3</v>
      </c>
      <c r="I39" s="129">
        <v>7.6999999999999999E-12</v>
      </c>
      <c r="J39" s="128">
        <v>462690</v>
      </c>
      <c r="K39" s="126" t="s">
        <v>52</v>
      </c>
      <c r="L39" s="126" t="s">
        <v>52</v>
      </c>
      <c r="M39" s="131">
        <v>0.61580000000000001</v>
      </c>
      <c r="N39" s="128">
        <v>-1.47E-2</v>
      </c>
      <c r="O39" s="128">
        <v>9.4000000000000004E-3</v>
      </c>
      <c r="P39" s="128">
        <v>0.1187</v>
      </c>
      <c r="Q39" s="128">
        <v>162082</v>
      </c>
      <c r="R39" s="128">
        <v>43380</v>
      </c>
      <c r="S39" s="139">
        <v>118702</v>
      </c>
      <c r="T39" s="138" t="s">
        <v>52</v>
      </c>
      <c r="U39" s="128">
        <v>-6.6774709999999999E-3</v>
      </c>
      <c r="V39" s="128">
        <v>1.9776960000000001E-3</v>
      </c>
      <c r="W39" s="128">
        <v>7.2099999999999996E-4</v>
      </c>
      <c r="X39" s="128">
        <v>537349</v>
      </c>
      <c r="Y39" s="126" t="s">
        <v>52</v>
      </c>
      <c r="Z39" s="147" t="s">
        <v>52</v>
      </c>
    </row>
    <row r="40" spans="1:26" ht="14" customHeight="1" x14ac:dyDescent="0.2">
      <c r="A40" s="131" t="s">
        <v>428</v>
      </c>
      <c r="B40" s="128">
        <v>12</v>
      </c>
      <c r="C40" s="128">
        <v>84758368</v>
      </c>
      <c r="D40" s="124" t="s">
        <v>201</v>
      </c>
      <c r="E40" s="141" t="s">
        <v>200</v>
      </c>
      <c r="F40" s="128">
        <v>0.76430500000000001</v>
      </c>
      <c r="G40" s="128">
        <v>-9.1845899999999994E-3</v>
      </c>
      <c r="H40" s="128">
        <v>1.6331399999999999E-3</v>
      </c>
      <c r="I40" s="129">
        <v>1.9000000000000001E-8</v>
      </c>
      <c r="J40" s="128">
        <v>462690</v>
      </c>
      <c r="K40" s="126" t="s">
        <v>52</v>
      </c>
      <c r="L40" s="126" t="s">
        <v>52</v>
      </c>
      <c r="M40" s="131">
        <v>0.76600000000000001</v>
      </c>
      <c r="N40" s="128">
        <v>-9.9000000000000008E-3</v>
      </c>
      <c r="O40" s="128">
        <v>1.0699999999999999E-2</v>
      </c>
      <c r="P40" s="128">
        <v>0.3553</v>
      </c>
      <c r="Q40" s="128">
        <v>162082</v>
      </c>
      <c r="R40" s="128">
        <v>43380</v>
      </c>
      <c r="S40" s="139">
        <v>118702</v>
      </c>
      <c r="T40" s="138" t="s">
        <v>52</v>
      </c>
      <c r="U40" s="128">
        <v>-2.5908889999999999E-3</v>
      </c>
      <c r="V40" s="128">
        <v>2.3173619999999999E-3</v>
      </c>
      <c r="W40" s="128">
        <v>0.26300000000000001</v>
      </c>
      <c r="X40" s="128">
        <v>537349</v>
      </c>
      <c r="Y40" s="126" t="s">
        <v>52</v>
      </c>
      <c r="Z40" s="147" t="s">
        <v>52</v>
      </c>
    </row>
    <row r="41" spans="1:26" ht="14" customHeight="1" x14ac:dyDescent="0.2">
      <c r="A41" s="131" t="s">
        <v>437</v>
      </c>
      <c r="B41" s="128">
        <v>18</v>
      </c>
      <c r="C41" s="128">
        <v>35138245</v>
      </c>
      <c r="D41" s="124" t="s">
        <v>199</v>
      </c>
      <c r="E41" s="141" t="s">
        <v>198</v>
      </c>
      <c r="F41" s="128">
        <v>0.33122499999999999</v>
      </c>
      <c r="G41" s="128">
        <v>8.1887000000000001E-3</v>
      </c>
      <c r="H41" s="128">
        <v>1.47934E-3</v>
      </c>
      <c r="I41" s="129">
        <v>3.1E-8</v>
      </c>
      <c r="J41" s="128">
        <v>462690</v>
      </c>
      <c r="K41" s="126" t="s">
        <v>52</v>
      </c>
      <c r="L41" s="126" t="s">
        <v>52</v>
      </c>
      <c r="M41" s="131">
        <v>0.3291</v>
      </c>
      <c r="N41" s="128">
        <v>-1.3899999999999999E-2</v>
      </c>
      <c r="O41" s="128">
        <v>9.7000000000000003E-3</v>
      </c>
      <c r="P41" s="128">
        <v>0.1502</v>
      </c>
      <c r="Q41" s="128">
        <v>162082</v>
      </c>
      <c r="R41" s="128">
        <v>43380</v>
      </c>
      <c r="S41" s="139">
        <v>118702</v>
      </c>
      <c r="T41" s="138" t="s">
        <v>52</v>
      </c>
      <c r="U41" s="128">
        <v>3.4618740000000002E-3</v>
      </c>
      <c r="V41" s="128">
        <v>2.0578699999999998E-3</v>
      </c>
      <c r="W41" s="128">
        <v>9.2299999999999993E-2</v>
      </c>
      <c r="X41" s="128">
        <v>537349</v>
      </c>
      <c r="Y41" s="126" t="s">
        <v>52</v>
      </c>
      <c r="Z41" s="147" t="s">
        <v>52</v>
      </c>
    </row>
    <row r="42" spans="1:26" ht="14" customHeight="1" x14ac:dyDescent="0.2">
      <c r="A42" s="131" t="s">
        <v>407</v>
      </c>
      <c r="B42" s="128">
        <v>2</v>
      </c>
      <c r="C42" s="128">
        <v>174043233</v>
      </c>
      <c r="D42" s="124" t="s">
        <v>199</v>
      </c>
      <c r="E42" s="141" t="s">
        <v>198</v>
      </c>
      <c r="F42" s="128">
        <v>0.32771299999999998</v>
      </c>
      <c r="G42" s="128">
        <v>8.63272E-3</v>
      </c>
      <c r="H42" s="128">
        <v>1.4732899999999999E-3</v>
      </c>
      <c r="I42" s="129">
        <v>4.5999999999999998E-9</v>
      </c>
      <c r="J42" s="128">
        <v>462690</v>
      </c>
      <c r="K42" s="126" t="s">
        <v>52</v>
      </c>
      <c r="L42" s="126" t="s">
        <v>52</v>
      </c>
      <c r="M42" s="131">
        <v>0.33239999999999997</v>
      </c>
      <c r="N42" s="129">
        <v>-2.0000000000000001E-4</v>
      </c>
      <c r="O42" s="128">
        <v>9.7000000000000003E-3</v>
      </c>
      <c r="P42" s="128">
        <v>0.98060000000000003</v>
      </c>
      <c r="Q42" s="128">
        <v>162082</v>
      </c>
      <c r="R42" s="128">
        <v>43380</v>
      </c>
      <c r="S42" s="139">
        <v>118702</v>
      </c>
      <c r="T42" s="138" t="s">
        <v>52</v>
      </c>
      <c r="U42" s="128">
        <v>7.7819100000000002E-4</v>
      </c>
      <c r="V42" s="128">
        <v>2.0578699999999998E-3</v>
      </c>
      <c r="W42" s="128">
        <v>0.70599999999999996</v>
      </c>
      <c r="X42" s="128">
        <v>537349</v>
      </c>
      <c r="Y42" s="126" t="s">
        <v>52</v>
      </c>
      <c r="Z42" s="147" t="s">
        <v>52</v>
      </c>
    </row>
    <row r="43" spans="1:26" ht="14" customHeight="1" x14ac:dyDescent="0.2">
      <c r="A43" s="131" t="s">
        <v>390</v>
      </c>
      <c r="B43" s="128">
        <v>2</v>
      </c>
      <c r="C43" s="128">
        <v>57995348</v>
      </c>
      <c r="D43" s="124" t="s">
        <v>201</v>
      </c>
      <c r="E43" s="141" t="s">
        <v>199</v>
      </c>
      <c r="F43" s="128">
        <v>0.57672500000000004</v>
      </c>
      <c r="G43" s="128">
        <v>-8.4874500000000005E-3</v>
      </c>
      <c r="H43" s="128">
        <v>1.4117999999999999E-3</v>
      </c>
      <c r="I43" s="129">
        <v>1.8E-9</v>
      </c>
      <c r="J43" s="128">
        <v>462690</v>
      </c>
      <c r="K43" s="126" t="s">
        <v>52</v>
      </c>
      <c r="L43" s="126" t="s">
        <v>52</v>
      </c>
      <c r="M43" s="131">
        <v>0.57310000000000005</v>
      </c>
      <c r="N43" s="128">
        <v>-1.7100000000000001E-2</v>
      </c>
      <c r="O43" s="128">
        <v>9.2999999999999992E-3</v>
      </c>
      <c r="P43" s="128">
        <v>6.8190000000000001E-2</v>
      </c>
      <c r="Q43" s="128">
        <v>162082</v>
      </c>
      <c r="R43" s="128">
        <v>43380</v>
      </c>
      <c r="S43" s="139">
        <v>118702</v>
      </c>
      <c r="T43" s="138" t="s">
        <v>52</v>
      </c>
      <c r="U43" s="128">
        <v>-7.8620270000000006E-3</v>
      </c>
      <c r="V43" s="128">
        <v>1.9473349999999999E-3</v>
      </c>
      <c r="W43" s="129">
        <v>5.4400000000000001E-5</v>
      </c>
      <c r="X43" s="128">
        <v>537349</v>
      </c>
      <c r="Y43" s="126" t="s">
        <v>52</v>
      </c>
      <c r="Z43" s="147" t="s">
        <v>52</v>
      </c>
    </row>
    <row r="44" spans="1:26" ht="14" customHeight="1" x14ac:dyDescent="0.2">
      <c r="A44" s="131" t="s">
        <v>256</v>
      </c>
      <c r="B44" s="128">
        <v>4</v>
      </c>
      <c r="C44" s="128">
        <v>103188709</v>
      </c>
      <c r="D44" s="124" t="s">
        <v>201</v>
      </c>
      <c r="E44" s="141" t="s">
        <v>200</v>
      </c>
      <c r="F44" s="128">
        <v>0.925126</v>
      </c>
      <c r="G44" s="128">
        <v>3.8148399999999999E-3</v>
      </c>
      <c r="H44" s="128">
        <v>2.6336900000000002E-3</v>
      </c>
      <c r="I44" s="128">
        <v>0.15</v>
      </c>
      <c r="J44" s="128">
        <v>462690</v>
      </c>
      <c r="K44" s="126" t="s">
        <v>52</v>
      </c>
      <c r="L44" s="126" t="s">
        <v>52</v>
      </c>
      <c r="M44" s="131">
        <v>0.92520000000000002</v>
      </c>
      <c r="N44" s="128">
        <v>6.7599999999999993E-2</v>
      </c>
      <c r="O44" s="128">
        <v>1.7899999999999999E-2</v>
      </c>
      <c r="P44" s="128">
        <v>1.6310000000000001E-4</v>
      </c>
      <c r="Q44" s="128">
        <v>162082</v>
      </c>
      <c r="R44" s="128">
        <v>43380</v>
      </c>
      <c r="S44" s="139">
        <v>118702</v>
      </c>
      <c r="T44" s="138" t="s">
        <v>52</v>
      </c>
      <c r="U44" s="128">
        <v>3.6454752999999999E-2</v>
      </c>
      <c r="V44" s="128">
        <v>3.9128599999999998E-3</v>
      </c>
      <c r="W44" s="129">
        <v>1.2300000000000001E-20</v>
      </c>
      <c r="X44" s="128">
        <v>537349</v>
      </c>
      <c r="Y44" s="126" t="s">
        <v>52</v>
      </c>
      <c r="Z44" s="147" t="s">
        <v>52</v>
      </c>
    </row>
    <row r="45" spans="1:26" ht="14" customHeight="1" x14ac:dyDescent="0.2">
      <c r="A45" s="131" t="s">
        <v>372</v>
      </c>
      <c r="B45" s="128">
        <v>5</v>
      </c>
      <c r="C45" s="128">
        <v>167604213</v>
      </c>
      <c r="D45" s="124" t="s">
        <v>199</v>
      </c>
      <c r="E45" s="141" t="s">
        <v>198</v>
      </c>
      <c r="F45" s="128">
        <v>0.88393699999999997</v>
      </c>
      <c r="G45" s="128">
        <v>-1.37451E-2</v>
      </c>
      <c r="H45" s="128">
        <v>2.17329E-3</v>
      </c>
      <c r="I45" s="129">
        <v>2.5000000000000002E-10</v>
      </c>
      <c r="J45" s="128">
        <v>462690</v>
      </c>
      <c r="K45" s="126" t="s">
        <v>52</v>
      </c>
      <c r="L45" s="126" t="s">
        <v>52</v>
      </c>
      <c r="M45" s="131">
        <v>0.88549999999999995</v>
      </c>
      <c r="N45" s="128">
        <v>2.2499999999999999E-2</v>
      </c>
      <c r="O45" s="128">
        <v>1.4200000000000001E-2</v>
      </c>
      <c r="P45" s="128">
        <v>0.113</v>
      </c>
      <c r="Q45" s="128">
        <v>162082</v>
      </c>
      <c r="R45" s="128">
        <v>43380</v>
      </c>
      <c r="S45" s="139">
        <v>118702</v>
      </c>
      <c r="T45" s="138" t="s">
        <v>52</v>
      </c>
      <c r="U45" s="128">
        <v>-1.444421E-3</v>
      </c>
      <c r="V45" s="128">
        <v>3.0587309999999999E-3</v>
      </c>
      <c r="W45" s="128">
        <v>0.63700000000000001</v>
      </c>
      <c r="X45" s="128">
        <v>537349</v>
      </c>
      <c r="Y45" s="126" t="s">
        <v>52</v>
      </c>
      <c r="Z45" s="147" t="s">
        <v>52</v>
      </c>
    </row>
    <row r="46" spans="1:26" ht="14" customHeight="1" x14ac:dyDescent="0.2">
      <c r="A46" s="131" t="s">
        <v>564</v>
      </c>
      <c r="B46" s="128">
        <v>8</v>
      </c>
      <c r="C46" s="128">
        <v>141712150</v>
      </c>
      <c r="D46" s="124" t="s">
        <v>198</v>
      </c>
      <c r="E46" s="141" t="s">
        <v>201</v>
      </c>
      <c r="F46" s="128">
        <v>0.50440700000000005</v>
      </c>
      <c r="G46" s="128">
        <v>-4.9381599999999996E-3</v>
      </c>
      <c r="H46" s="128">
        <v>1.39095E-3</v>
      </c>
      <c r="I46" s="128">
        <v>3.8000000000000002E-4</v>
      </c>
      <c r="J46" s="128">
        <v>462690</v>
      </c>
      <c r="K46" s="126" t="s">
        <v>52</v>
      </c>
      <c r="L46" s="126" t="s">
        <v>52</v>
      </c>
      <c r="M46" s="131">
        <v>0.50539999999999996</v>
      </c>
      <c r="N46" s="128">
        <v>-4.1700000000000001E-2</v>
      </c>
      <c r="O46" s="128">
        <v>8.9999999999999993E-3</v>
      </c>
      <c r="P46" s="129">
        <v>3.7400000000000002E-6</v>
      </c>
      <c r="Q46" s="128">
        <v>162082</v>
      </c>
      <c r="R46" s="128">
        <v>43380</v>
      </c>
      <c r="S46" s="139">
        <v>118702</v>
      </c>
      <c r="T46" s="138" t="s">
        <v>52</v>
      </c>
      <c r="U46" s="128">
        <v>-1.746528E-3</v>
      </c>
      <c r="V46" s="128">
        <v>1.929895E-3</v>
      </c>
      <c r="W46" s="128">
        <v>0.36599999999999999</v>
      </c>
      <c r="X46" s="128">
        <v>537349</v>
      </c>
      <c r="Y46" s="126" t="s">
        <v>52</v>
      </c>
      <c r="Z46" s="147" t="s">
        <v>52</v>
      </c>
    </row>
    <row r="47" spans="1:26" ht="14" customHeight="1" x14ac:dyDescent="0.2">
      <c r="A47" s="131" t="s">
        <v>356</v>
      </c>
      <c r="B47" s="128">
        <v>9</v>
      </c>
      <c r="C47" s="128">
        <v>128471924</v>
      </c>
      <c r="D47" s="124" t="s">
        <v>198</v>
      </c>
      <c r="E47" s="141" t="s">
        <v>200</v>
      </c>
      <c r="F47" s="128">
        <v>0.60638499999999995</v>
      </c>
      <c r="G47" s="128">
        <v>-9.7012799999999996E-3</v>
      </c>
      <c r="H47" s="128">
        <v>1.41888E-3</v>
      </c>
      <c r="I47" s="129">
        <v>8.0999999999999998E-12</v>
      </c>
      <c r="J47" s="128">
        <v>462690</v>
      </c>
      <c r="K47" s="126" t="s">
        <v>52</v>
      </c>
      <c r="L47" s="126" t="s">
        <v>52</v>
      </c>
      <c r="M47" s="131">
        <v>0.60899999999999999</v>
      </c>
      <c r="N47" s="128">
        <v>-1.0500000000000001E-2</v>
      </c>
      <c r="O47" s="128">
        <v>9.2999999999999992E-3</v>
      </c>
      <c r="P47" s="128">
        <v>0.25669999999999998</v>
      </c>
      <c r="Q47" s="128">
        <v>162082</v>
      </c>
      <c r="R47" s="128">
        <v>43380</v>
      </c>
      <c r="S47" s="139">
        <v>118702</v>
      </c>
      <c r="T47" s="138" t="s">
        <v>52</v>
      </c>
      <c r="U47" s="128">
        <v>-3.5261490000000001E-3</v>
      </c>
      <c r="V47" s="128">
        <v>1.9804829999999999E-3</v>
      </c>
      <c r="W47" s="128">
        <v>7.51E-2</v>
      </c>
      <c r="X47" s="128">
        <v>537349</v>
      </c>
      <c r="Y47" s="126" t="s">
        <v>52</v>
      </c>
      <c r="Z47" s="147" t="s">
        <v>52</v>
      </c>
    </row>
    <row r="48" spans="1:26" ht="14" customHeight="1" x14ac:dyDescent="0.2">
      <c r="A48" s="131" t="s">
        <v>580</v>
      </c>
      <c r="B48" s="128">
        <v>16</v>
      </c>
      <c r="C48" s="128">
        <v>85721809</v>
      </c>
      <c r="D48" s="124" t="s">
        <v>201</v>
      </c>
      <c r="E48" s="141" t="s">
        <v>198</v>
      </c>
      <c r="F48" s="128">
        <v>0.70955400000000002</v>
      </c>
      <c r="G48" s="128">
        <v>2.16592E-3</v>
      </c>
      <c r="H48" s="128">
        <v>1.5403400000000001E-3</v>
      </c>
      <c r="I48" s="128">
        <v>0.16</v>
      </c>
      <c r="J48" s="128">
        <v>462690</v>
      </c>
      <c r="K48" s="126" t="s">
        <v>52</v>
      </c>
      <c r="L48" s="126" t="s">
        <v>52</v>
      </c>
      <c r="M48" s="131">
        <v>0.71279999999999999</v>
      </c>
      <c r="N48" s="128">
        <v>-1.0800000000000001E-2</v>
      </c>
      <c r="O48" s="128">
        <v>1.03E-2</v>
      </c>
      <c r="P48" s="128">
        <v>0.29509999999999997</v>
      </c>
      <c r="Q48" s="128">
        <v>162082</v>
      </c>
      <c r="R48" s="128">
        <v>43380</v>
      </c>
      <c r="S48" s="139">
        <v>118702</v>
      </c>
      <c r="T48" s="138" t="s">
        <v>52</v>
      </c>
      <c r="U48" s="128">
        <v>-1.4004968E-2</v>
      </c>
      <c r="V48" s="128">
        <v>2.1407219999999999E-3</v>
      </c>
      <c r="W48" s="129">
        <v>5.9399999999999997E-11</v>
      </c>
      <c r="X48" s="128">
        <v>535425</v>
      </c>
      <c r="Y48" s="126" t="s">
        <v>52</v>
      </c>
      <c r="Z48" s="147" t="s">
        <v>52</v>
      </c>
    </row>
    <row r="49" spans="1:26" ht="14" customHeight="1" x14ac:dyDescent="0.2">
      <c r="A49" s="131" t="s">
        <v>427</v>
      </c>
      <c r="B49" s="128">
        <v>22</v>
      </c>
      <c r="C49" s="128">
        <v>31212410</v>
      </c>
      <c r="D49" s="124" t="s">
        <v>199</v>
      </c>
      <c r="E49" s="141" t="s">
        <v>198</v>
      </c>
      <c r="F49" s="128">
        <v>0.80908400000000003</v>
      </c>
      <c r="G49" s="128">
        <v>-9.9561400000000005E-3</v>
      </c>
      <c r="H49" s="128">
        <v>1.76918E-3</v>
      </c>
      <c r="I49" s="129">
        <v>1.7999999999999999E-8</v>
      </c>
      <c r="J49" s="128">
        <v>462690</v>
      </c>
      <c r="K49" s="126" t="s">
        <v>52</v>
      </c>
      <c r="L49" s="126" t="s">
        <v>52</v>
      </c>
      <c r="M49" s="131">
        <v>0.81030000000000002</v>
      </c>
      <c r="N49" s="128">
        <v>-4.4999999999999997E-3</v>
      </c>
      <c r="O49" s="128">
        <v>1.15E-2</v>
      </c>
      <c r="P49" s="128">
        <v>0.69940000000000002</v>
      </c>
      <c r="Q49" s="128">
        <v>162082</v>
      </c>
      <c r="R49" s="128">
        <v>43380</v>
      </c>
      <c r="S49" s="139">
        <v>118702</v>
      </c>
      <c r="T49" s="138" t="s">
        <v>52</v>
      </c>
      <c r="U49" s="128">
        <v>-8.1388299999999995E-4</v>
      </c>
      <c r="V49" s="128">
        <v>2.4539509999999998E-3</v>
      </c>
      <c r="W49" s="128">
        <v>0.74</v>
      </c>
      <c r="X49" s="128">
        <v>537349</v>
      </c>
      <c r="Y49" s="126" t="s">
        <v>52</v>
      </c>
      <c r="Z49" s="147" t="s">
        <v>52</v>
      </c>
    </row>
    <row r="50" spans="1:26" ht="14" customHeight="1" x14ac:dyDescent="0.2">
      <c r="A50" s="131" t="s">
        <v>581</v>
      </c>
      <c r="B50" s="128">
        <v>12</v>
      </c>
      <c r="C50" s="128">
        <v>92081800</v>
      </c>
      <c r="D50" s="124" t="s">
        <v>198</v>
      </c>
      <c r="E50" s="141" t="s">
        <v>199</v>
      </c>
      <c r="F50" s="128">
        <v>0.38975900000000002</v>
      </c>
      <c r="G50" s="128">
        <v>-7.0155599999999999E-4</v>
      </c>
      <c r="H50" s="128">
        <v>1.42055E-3</v>
      </c>
      <c r="I50" s="128">
        <v>0.62</v>
      </c>
      <c r="J50" s="128">
        <v>462690</v>
      </c>
      <c r="K50" s="126" t="s">
        <v>52</v>
      </c>
      <c r="L50" s="126" t="s">
        <v>52</v>
      </c>
      <c r="M50" s="131">
        <v>0.38740000000000002</v>
      </c>
      <c r="N50" s="128">
        <v>8.0999999999999996E-3</v>
      </c>
      <c r="O50" s="128">
        <v>9.2999999999999992E-3</v>
      </c>
      <c r="P50" s="128">
        <v>0.38080000000000003</v>
      </c>
      <c r="Q50" s="128">
        <v>162082</v>
      </c>
      <c r="R50" s="128">
        <v>43380</v>
      </c>
      <c r="S50" s="139">
        <v>118702</v>
      </c>
      <c r="T50" s="138" t="s">
        <v>52</v>
      </c>
      <c r="U50" s="128">
        <v>1.082702E-2</v>
      </c>
      <c r="V50" s="128">
        <v>1.9833569999999998E-3</v>
      </c>
      <c r="W50" s="129">
        <v>4.7899999999999999E-8</v>
      </c>
      <c r="X50" s="128">
        <v>537349</v>
      </c>
      <c r="Y50" s="126" t="s">
        <v>52</v>
      </c>
      <c r="Z50" s="147" t="s">
        <v>52</v>
      </c>
    </row>
    <row r="51" spans="1:26" ht="14" customHeight="1" x14ac:dyDescent="0.2">
      <c r="A51" s="131" t="s">
        <v>399</v>
      </c>
      <c r="B51" s="128">
        <v>21</v>
      </c>
      <c r="C51" s="128">
        <v>40702786</v>
      </c>
      <c r="D51" s="124" t="s">
        <v>198</v>
      </c>
      <c r="E51" s="141" t="s">
        <v>199</v>
      </c>
      <c r="F51" s="128">
        <v>0.85000900000000001</v>
      </c>
      <c r="G51" s="128">
        <v>-1.1572600000000001E-2</v>
      </c>
      <c r="H51" s="128">
        <v>1.9486499999999999E-3</v>
      </c>
      <c r="I51" s="129">
        <v>2.8999999999999999E-9</v>
      </c>
      <c r="J51" s="128">
        <v>462690</v>
      </c>
      <c r="K51" s="126" t="s">
        <v>52</v>
      </c>
      <c r="L51" s="126" t="s">
        <v>52</v>
      </c>
      <c r="M51" s="131">
        <v>0.85129999999999995</v>
      </c>
      <c r="N51" s="128">
        <v>2.3999999999999998E-3</v>
      </c>
      <c r="O51" s="128">
        <v>1.2699999999999999E-2</v>
      </c>
      <c r="P51" s="128">
        <v>0.85199999999999998</v>
      </c>
      <c r="Q51" s="128">
        <v>162082</v>
      </c>
      <c r="R51" s="128">
        <v>43380</v>
      </c>
      <c r="S51" s="139">
        <v>118702</v>
      </c>
      <c r="T51" s="138" t="s">
        <v>52</v>
      </c>
      <c r="U51" s="128">
        <v>-8.5250359999999997E-3</v>
      </c>
      <c r="V51" s="128">
        <v>2.7717280000000002E-3</v>
      </c>
      <c r="W51" s="128">
        <v>2.1099999999999999E-3</v>
      </c>
      <c r="X51" s="128">
        <v>537349</v>
      </c>
      <c r="Y51" s="126" t="s">
        <v>52</v>
      </c>
      <c r="Z51" s="147" t="s">
        <v>52</v>
      </c>
    </row>
    <row r="52" spans="1:26" ht="14" customHeight="1" x14ac:dyDescent="0.2">
      <c r="A52" s="131" t="s">
        <v>550</v>
      </c>
      <c r="B52" s="128">
        <v>4</v>
      </c>
      <c r="C52" s="128">
        <v>705629</v>
      </c>
      <c r="D52" s="124" t="s">
        <v>199</v>
      </c>
      <c r="E52" s="141" t="s">
        <v>198</v>
      </c>
      <c r="F52" s="128">
        <v>0.925597</v>
      </c>
      <c r="G52" s="128">
        <v>-1.3374299999999999E-3</v>
      </c>
      <c r="H52" s="128">
        <v>2.6404499999999999E-3</v>
      </c>
      <c r="I52" s="128">
        <v>0.61</v>
      </c>
      <c r="J52" s="128">
        <v>462690</v>
      </c>
      <c r="K52" s="126" t="s">
        <v>52</v>
      </c>
      <c r="L52" s="126" t="s">
        <v>52</v>
      </c>
      <c r="M52" s="131">
        <v>0.92459999999999998</v>
      </c>
      <c r="N52" s="128">
        <v>-8.5199999999999998E-2</v>
      </c>
      <c r="O52" s="128">
        <v>1.77E-2</v>
      </c>
      <c r="P52" s="129">
        <v>1.44E-6</v>
      </c>
      <c r="Q52" s="128">
        <v>162082</v>
      </c>
      <c r="R52" s="128">
        <v>43380</v>
      </c>
      <c r="S52" s="139">
        <v>118702</v>
      </c>
      <c r="T52" s="138" t="s">
        <v>52</v>
      </c>
      <c r="U52" s="128">
        <v>3.4940100000000001E-3</v>
      </c>
      <c r="V52" s="128">
        <v>3.607636E-3</v>
      </c>
      <c r="W52" s="128">
        <v>0.33300000000000002</v>
      </c>
      <c r="X52" s="128">
        <v>537349</v>
      </c>
      <c r="Y52" s="126" t="s">
        <v>52</v>
      </c>
      <c r="Z52" s="147" t="s">
        <v>52</v>
      </c>
    </row>
    <row r="53" spans="1:26" ht="14" customHeight="1" x14ac:dyDescent="0.2">
      <c r="A53" s="131" t="s">
        <v>582</v>
      </c>
      <c r="B53" s="128">
        <v>16</v>
      </c>
      <c r="C53" s="128">
        <v>28526897</v>
      </c>
      <c r="D53" s="124" t="s">
        <v>200</v>
      </c>
      <c r="E53" s="141" t="s">
        <v>201</v>
      </c>
      <c r="F53" s="128">
        <v>0.58299299999999998</v>
      </c>
      <c r="G53" s="128">
        <v>-1.8344800000000001E-3</v>
      </c>
      <c r="H53" s="128">
        <v>1.40489E-3</v>
      </c>
      <c r="I53" s="128">
        <v>0.19</v>
      </c>
      <c r="J53" s="128">
        <v>462690</v>
      </c>
      <c r="K53" s="126" t="s">
        <v>52</v>
      </c>
      <c r="L53" s="126" t="s">
        <v>52</v>
      </c>
      <c r="M53" s="131">
        <v>0.58250000000000002</v>
      </c>
      <c r="N53" s="128">
        <v>4.07E-2</v>
      </c>
      <c r="O53" s="128">
        <v>9.1999999999999998E-3</v>
      </c>
      <c r="P53" s="129">
        <v>9.4499999999999993E-6</v>
      </c>
      <c r="Q53" s="128">
        <v>162082</v>
      </c>
      <c r="R53" s="128">
        <v>43380</v>
      </c>
      <c r="S53" s="139">
        <v>118702</v>
      </c>
      <c r="T53" s="138" t="s">
        <v>52</v>
      </c>
      <c r="U53" s="128">
        <v>1.3611755999999999E-2</v>
      </c>
      <c r="V53" s="128">
        <v>1.958577E-3</v>
      </c>
      <c r="W53" s="129">
        <v>3.6300000000000001E-12</v>
      </c>
      <c r="X53" s="128">
        <v>535425</v>
      </c>
      <c r="Y53" s="126" t="s">
        <v>52</v>
      </c>
      <c r="Z53" s="147" t="s">
        <v>52</v>
      </c>
    </row>
    <row r="54" spans="1:26" ht="14" customHeight="1" x14ac:dyDescent="0.2">
      <c r="A54" s="131" t="s">
        <v>583</v>
      </c>
      <c r="B54" s="128">
        <v>4</v>
      </c>
      <c r="C54" s="128">
        <v>42117559</v>
      </c>
      <c r="D54" s="124" t="s">
        <v>198</v>
      </c>
      <c r="E54" s="141" t="s">
        <v>199</v>
      </c>
      <c r="F54" s="128">
        <v>0.87095</v>
      </c>
      <c r="G54" s="128">
        <v>-5.5216500000000003E-3</v>
      </c>
      <c r="H54" s="128">
        <v>2.0641800000000001E-3</v>
      </c>
      <c r="I54" s="128">
        <v>7.4999999999999997E-3</v>
      </c>
      <c r="J54" s="128">
        <v>462690</v>
      </c>
      <c r="K54" s="126" t="s">
        <v>52</v>
      </c>
      <c r="L54" s="126" t="s">
        <v>52</v>
      </c>
      <c r="M54" s="131">
        <v>0.87160000000000004</v>
      </c>
      <c r="N54" s="129">
        <v>5.0000000000000001E-4</v>
      </c>
      <c r="O54" s="128">
        <v>1.34E-2</v>
      </c>
      <c r="P54" s="128">
        <v>0.96989999999999998</v>
      </c>
      <c r="Q54" s="128">
        <v>162082</v>
      </c>
      <c r="R54" s="128">
        <v>43380</v>
      </c>
      <c r="S54" s="139">
        <v>118702</v>
      </c>
      <c r="T54" s="138" t="s">
        <v>52</v>
      </c>
      <c r="U54" s="128">
        <v>-1.8083032999999998E-2</v>
      </c>
      <c r="V54" s="128">
        <v>2.9068039999999998E-3</v>
      </c>
      <c r="W54" s="129">
        <v>4.8199999999999999E-10</v>
      </c>
      <c r="X54" s="128">
        <v>537349</v>
      </c>
      <c r="Y54" s="126" t="s">
        <v>52</v>
      </c>
      <c r="Z54" s="147" t="s">
        <v>52</v>
      </c>
    </row>
    <row r="55" spans="1:26" ht="14" customHeight="1" x14ac:dyDescent="0.2">
      <c r="A55" s="131" t="s">
        <v>346</v>
      </c>
      <c r="B55" s="128">
        <v>11</v>
      </c>
      <c r="C55" s="128">
        <v>27667236</v>
      </c>
      <c r="D55" s="124" t="s">
        <v>198</v>
      </c>
      <c r="E55" s="141" t="s">
        <v>199</v>
      </c>
      <c r="F55" s="128">
        <v>0.74035700000000004</v>
      </c>
      <c r="G55" s="128">
        <v>-1.12899E-2</v>
      </c>
      <c r="H55" s="128">
        <v>1.58234E-3</v>
      </c>
      <c r="I55" s="129">
        <v>9.6999999999999991E-13</v>
      </c>
      <c r="J55" s="128">
        <v>462690</v>
      </c>
      <c r="K55" s="126" t="s">
        <v>52</v>
      </c>
      <c r="L55" s="126" t="s">
        <v>52</v>
      </c>
      <c r="M55" s="131">
        <v>0.74109999999999998</v>
      </c>
      <c r="N55" s="128">
        <v>-4.4000000000000003E-3</v>
      </c>
      <c r="O55" s="128">
        <v>1.03E-2</v>
      </c>
      <c r="P55" s="128">
        <v>0.67100000000000004</v>
      </c>
      <c r="Q55" s="128">
        <v>162082</v>
      </c>
      <c r="R55" s="128">
        <v>43380</v>
      </c>
      <c r="S55" s="139">
        <v>118702</v>
      </c>
      <c r="T55" s="138" t="s">
        <v>52</v>
      </c>
      <c r="U55" s="128">
        <v>-2.4618000000000001E-3</v>
      </c>
      <c r="V55" s="128">
        <v>2.201901E-3</v>
      </c>
      <c r="W55" s="128">
        <v>0.26400000000000001</v>
      </c>
      <c r="X55" s="128">
        <v>537349</v>
      </c>
      <c r="Y55" s="126" t="s">
        <v>52</v>
      </c>
      <c r="Z55" s="147" t="s">
        <v>52</v>
      </c>
    </row>
    <row r="56" spans="1:26" ht="14" customHeight="1" x14ac:dyDescent="0.2">
      <c r="A56" s="131" t="s">
        <v>408</v>
      </c>
      <c r="B56" s="128">
        <v>10</v>
      </c>
      <c r="C56" s="128">
        <v>92912773</v>
      </c>
      <c r="D56" s="124" t="s">
        <v>199</v>
      </c>
      <c r="E56" s="141" t="s">
        <v>201</v>
      </c>
      <c r="F56" s="128">
        <v>0.88460499999999997</v>
      </c>
      <c r="G56" s="128">
        <v>-1.27323E-2</v>
      </c>
      <c r="H56" s="128">
        <v>2.18148E-3</v>
      </c>
      <c r="I56" s="129">
        <v>5.3000000000000003E-9</v>
      </c>
      <c r="J56" s="128">
        <v>462690</v>
      </c>
      <c r="K56" s="126" t="s">
        <v>52</v>
      </c>
      <c r="L56" s="126" t="s">
        <v>52</v>
      </c>
      <c r="M56" s="131">
        <v>0.88649999999999995</v>
      </c>
      <c r="N56" s="128">
        <v>1.4999999999999999E-2</v>
      </c>
      <c r="O56" s="128">
        <v>1.43E-2</v>
      </c>
      <c r="P56" s="128">
        <v>0.29360000000000003</v>
      </c>
      <c r="Q56" s="128">
        <v>162082</v>
      </c>
      <c r="R56" s="128">
        <v>43380</v>
      </c>
      <c r="S56" s="139">
        <v>118702</v>
      </c>
      <c r="T56" s="138" t="s">
        <v>52</v>
      </c>
      <c r="U56" s="128">
        <v>-1.3949959999999999E-3</v>
      </c>
      <c r="V56" s="128">
        <v>3.0587309999999999E-3</v>
      </c>
      <c r="W56" s="128">
        <v>0.64800000000000002</v>
      </c>
      <c r="X56" s="128">
        <v>537349</v>
      </c>
      <c r="Y56" s="126" t="s">
        <v>52</v>
      </c>
      <c r="Z56" s="147" t="s">
        <v>52</v>
      </c>
    </row>
    <row r="57" spans="1:26" ht="14" customHeight="1" x14ac:dyDescent="0.2">
      <c r="A57" s="131" t="s">
        <v>349</v>
      </c>
      <c r="B57" s="128">
        <v>4</v>
      </c>
      <c r="C57" s="128">
        <v>147952241</v>
      </c>
      <c r="D57" s="124" t="s">
        <v>198</v>
      </c>
      <c r="E57" s="141" t="s">
        <v>199</v>
      </c>
      <c r="F57" s="128">
        <v>0.72350000000000003</v>
      </c>
      <c r="G57" s="128">
        <v>1.09502E-2</v>
      </c>
      <c r="H57" s="128">
        <v>1.55159E-3</v>
      </c>
      <c r="I57" s="129">
        <v>1.7E-12</v>
      </c>
      <c r="J57" s="128">
        <v>462690</v>
      </c>
      <c r="K57" s="126" t="s">
        <v>52</v>
      </c>
      <c r="L57" s="126" t="s">
        <v>52</v>
      </c>
      <c r="M57" s="131">
        <v>0.72409999999999997</v>
      </c>
      <c r="N57" s="128">
        <v>1.61E-2</v>
      </c>
      <c r="O57" s="128">
        <v>1.01E-2</v>
      </c>
      <c r="P57" s="128">
        <v>0.1082</v>
      </c>
      <c r="Q57" s="128">
        <v>162082</v>
      </c>
      <c r="R57" s="128">
        <v>43380</v>
      </c>
      <c r="S57" s="139">
        <v>118702</v>
      </c>
      <c r="T57" s="138" t="s">
        <v>52</v>
      </c>
      <c r="U57" s="128">
        <v>1.615638E-3</v>
      </c>
      <c r="V57" s="128">
        <v>2.1437299999999999E-3</v>
      </c>
      <c r="W57" s="128">
        <v>0.45100000000000001</v>
      </c>
      <c r="X57" s="128">
        <v>537349</v>
      </c>
      <c r="Y57" s="126" t="s">
        <v>52</v>
      </c>
      <c r="Z57" s="147" t="s">
        <v>52</v>
      </c>
    </row>
    <row r="58" spans="1:26" ht="14" customHeight="1" x14ac:dyDescent="0.2">
      <c r="A58" s="131" t="s">
        <v>351</v>
      </c>
      <c r="B58" s="128">
        <v>7</v>
      </c>
      <c r="C58" s="128">
        <v>3560401</v>
      </c>
      <c r="D58" s="124" t="s">
        <v>201</v>
      </c>
      <c r="E58" s="141" t="s">
        <v>200</v>
      </c>
      <c r="F58" s="128">
        <v>0.36442200000000002</v>
      </c>
      <c r="G58" s="128">
        <v>1.00328E-2</v>
      </c>
      <c r="H58" s="128">
        <v>1.43771E-3</v>
      </c>
      <c r="I58" s="129">
        <v>3.0000000000000001E-12</v>
      </c>
      <c r="J58" s="128">
        <v>462690</v>
      </c>
      <c r="K58" s="126" t="s">
        <v>52</v>
      </c>
      <c r="L58" s="126" t="s">
        <v>52</v>
      </c>
      <c r="M58" s="131">
        <v>0.36399999999999999</v>
      </c>
      <c r="N58" s="128">
        <v>2.0799999999999999E-2</v>
      </c>
      <c r="O58" s="128">
        <v>9.4000000000000004E-3</v>
      </c>
      <c r="P58" s="128">
        <v>2.6259999999999999E-2</v>
      </c>
      <c r="Q58" s="128">
        <v>162082</v>
      </c>
      <c r="R58" s="128">
        <v>43380</v>
      </c>
      <c r="S58" s="139">
        <v>118702</v>
      </c>
      <c r="T58" s="138" t="s">
        <v>52</v>
      </c>
      <c r="U58" s="128">
        <v>3.9775940000000001E-3</v>
      </c>
      <c r="V58" s="128">
        <v>2.0013449999999999E-3</v>
      </c>
      <c r="W58" s="128">
        <v>4.6899999999999997E-2</v>
      </c>
      <c r="X58" s="128">
        <v>537349</v>
      </c>
      <c r="Y58" s="126" t="s">
        <v>52</v>
      </c>
      <c r="Z58" s="147" t="s">
        <v>52</v>
      </c>
    </row>
    <row r="59" spans="1:26" ht="14" customHeight="1" x14ac:dyDescent="0.2">
      <c r="A59" s="131" t="s">
        <v>440</v>
      </c>
      <c r="B59" s="128">
        <v>1</v>
      </c>
      <c r="C59" s="128">
        <v>96175101</v>
      </c>
      <c r="D59" s="124" t="s">
        <v>198</v>
      </c>
      <c r="E59" s="141" t="s">
        <v>200</v>
      </c>
      <c r="F59" s="128">
        <v>0.51032100000000002</v>
      </c>
      <c r="G59" s="128">
        <v>-7.6087400000000001E-3</v>
      </c>
      <c r="H59" s="128">
        <v>1.3858E-3</v>
      </c>
      <c r="I59" s="129">
        <v>4.0000000000000001E-8</v>
      </c>
      <c r="J59" s="128">
        <v>462690</v>
      </c>
      <c r="K59" s="126" t="s">
        <v>52</v>
      </c>
      <c r="L59" s="126" t="s">
        <v>52</v>
      </c>
      <c r="M59" s="131">
        <v>0.51019999999999999</v>
      </c>
      <c r="N59" s="128">
        <v>4.0000000000000001E-3</v>
      </c>
      <c r="O59" s="128">
        <v>9.1999999999999998E-3</v>
      </c>
      <c r="P59" s="128">
        <v>0.65959999999999996</v>
      </c>
      <c r="Q59" s="128">
        <v>162082</v>
      </c>
      <c r="R59" s="128">
        <v>43380</v>
      </c>
      <c r="S59" s="139">
        <v>118702</v>
      </c>
      <c r="T59" s="138" t="s">
        <v>52</v>
      </c>
      <c r="U59" s="128">
        <v>2.8480160000000001E-3</v>
      </c>
      <c r="V59" s="128">
        <v>1.9333589999999999E-3</v>
      </c>
      <c r="W59" s="128">
        <v>0.14000000000000001</v>
      </c>
      <c r="X59" s="128">
        <v>535425</v>
      </c>
      <c r="Y59" s="126" t="s">
        <v>52</v>
      </c>
      <c r="Z59" s="147" t="s">
        <v>52</v>
      </c>
    </row>
    <row r="60" spans="1:26" ht="14" customHeight="1" x14ac:dyDescent="0.2">
      <c r="A60" s="131" t="s">
        <v>369</v>
      </c>
      <c r="B60" s="128">
        <v>1</v>
      </c>
      <c r="C60" s="128">
        <v>49977965</v>
      </c>
      <c r="D60" s="124" t="s">
        <v>200</v>
      </c>
      <c r="E60" s="141" t="s">
        <v>198</v>
      </c>
      <c r="F60" s="128">
        <v>0.36372599999999999</v>
      </c>
      <c r="G60" s="128">
        <v>9.2183100000000004E-3</v>
      </c>
      <c r="H60" s="128">
        <v>1.43808E-3</v>
      </c>
      <c r="I60" s="129">
        <v>1.5E-10</v>
      </c>
      <c r="J60" s="128">
        <v>462690</v>
      </c>
      <c r="K60" s="126" t="s">
        <v>52</v>
      </c>
      <c r="L60" s="126" t="s">
        <v>52</v>
      </c>
      <c r="M60" s="131">
        <v>0.36420000000000002</v>
      </c>
      <c r="N60" s="128">
        <v>1.67E-2</v>
      </c>
      <c r="O60" s="128">
        <v>9.4999999999999998E-3</v>
      </c>
      <c r="P60" s="128">
        <v>7.7450000000000005E-2</v>
      </c>
      <c r="Q60" s="128">
        <v>162082</v>
      </c>
      <c r="R60" s="128">
        <v>43380</v>
      </c>
      <c r="S60" s="139">
        <v>118702</v>
      </c>
      <c r="T60" s="138" t="s">
        <v>52</v>
      </c>
      <c r="U60" s="128">
        <v>1.216267E-3</v>
      </c>
      <c r="V60" s="128">
        <v>2.0131789999999999E-3</v>
      </c>
      <c r="W60" s="128">
        <v>0.54500000000000004</v>
      </c>
      <c r="X60" s="128">
        <v>531661</v>
      </c>
      <c r="Y60" s="126" t="s">
        <v>52</v>
      </c>
      <c r="Z60" s="147" t="s">
        <v>52</v>
      </c>
    </row>
    <row r="61" spans="1:26" ht="14" customHeight="1" x14ac:dyDescent="0.2">
      <c r="A61" s="131" t="s">
        <v>403</v>
      </c>
      <c r="B61" s="128">
        <v>22</v>
      </c>
      <c r="C61" s="128">
        <v>41798520</v>
      </c>
      <c r="D61" s="124" t="s">
        <v>199</v>
      </c>
      <c r="E61" s="141" t="s">
        <v>198</v>
      </c>
      <c r="F61" s="128">
        <v>0.20293900000000001</v>
      </c>
      <c r="G61" s="128">
        <v>-1.01598E-2</v>
      </c>
      <c r="H61" s="128">
        <v>1.7249699999999999E-3</v>
      </c>
      <c r="I61" s="129">
        <v>3.9000000000000002E-9</v>
      </c>
      <c r="J61" s="128">
        <v>462690</v>
      </c>
      <c r="K61" s="126" t="s">
        <v>52</v>
      </c>
      <c r="L61" s="126" t="s">
        <v>52</v>
      </c>
      <c r="M61" s="131">
        <v>0.20369999999999999</v>
      </c>
      <c r="N61" s="128">
        <v>-1.8E-3</v>
      </c>
      <c r="O61" s="128">
        <v>1.12E-2</v>
      </c>
      <c r="P61" s="128">
        <v>0.87060000000000004</v>
      </c>
      <c r="Q61" s="128">
        <v>162082</v>
      </c>
      <c r="R61" s="128">
        <v>43380</v>
      </c>
      <c r="S61" s="139">
        <v>118702</v>
      </c>
      <c r="T61" s="138" t="s">
        <v>52</v>
      </c>
      <c r="U61" s="128">
        <v>-1.0879593999999999E-2</v>
      </c>
      <c r="V61" s="128">
        <v>2.4206779999999999E-3</v>
      </c>
      <c r="W61" s="129">
        <v>7.1300000000000003E-6</v>
      </c>
      <c r="X61" s="128">
        <v>537349</v>
      </c>
      <c r="Y61" s="126" t="s">
        <v>52</v>
      </c>
      <c r="Z61" s="147" t="s">
        <v>52</v>
      </c>
    </row>
    <row r="62" spans="1:26" ht="14" customHeight="1" x14ac:dyDescent="0.2">
      <c r="A62" s="131" t="s">
        <v>416</v>
      </c>
      <c r="B62" s="128">
        <v>8</v>
      </c>
      <c r="C62" s="128">
        <v>91839576</v>
      </c>
      <c r="D62" s="124" t="s">
        <v>198</v>
      </c>
      <c r="E62" s="141" t="s">
        <v>199</v>
      </c>
      <c r="F62" s="128">
        <v>0.58678200000000003</v>
      </c>
      <c r="G62" s="128">
        <v>-8.1103000000000008E-3</v>
      </c>
      <c r="H62" s="128">
        <v>1.4199799999999999E-3</v>
      </c>
      <c r="I62" s="129">
        <v>1.0999999999999999E-8</v>
      </c>
      <c r="J62" s="128">
        <v>462690</v>
      </c>
      <c r="K62" s="126" t="s">
        <v>52</v>
      </c>
      <c r="L62" s="126" t="s">
        <v>52</v>
      </c>
      <c r="M62" s="131">
        <v>0.58750000000000002</v>
      </c>
      <c r="N62" s="128">
        <v>-2.3E-3</v>
      </c>
      <c r="O62" s="128">
        <v>9.4000000000000004E-3</v>
      </c>
      <c r="P62" s="128">
        <v>0.80459999999999998</v>
      </c>
      <c r="Q62" s="128">
        <v>162082</v>
      </c>
      <c r="R62" s="128">
        <v>43380</v>
      </c>
      <c r="S62" s="139">
        <v>118702</v>
      </c>
      <c r="T62" s="138" t="s">
        <v>52</v>
      </c>
      <c r="U62" s="128">
        <v>1.0851199999999999E-4</v>
      </c>
      <c r="V62" s="128">
        <v>1.9584289999999998E-3</v>
      </c>
      <c r="W62" s="128">
        <v>0.95599999999999996</v>
      </c>
      <c r="X62" s="128">
        <v>537349</v>
      </c>
      <c r="Y62" s="126" t="s">
        <v>52</v>
      </c>
      <c r="Z62" s="147" t="s">
        <v>52</v>
      </c>
    </row>
    <row r="63" spans="1:26" ht="14" customHeight="1" x14ac:dyDescent="0.2">
      <c r="A63" s="131" t="s">
        <v>542</v>
      </c>
      <c r="B63" s="128">
        <v>12</v>
      </c>
      <c r="C63" s="128">
        <v>30479358</v>
      </c>
      <c r="D63" s="124" t="s">
        <v>200</v>
      </c>
      <c r="E63" s="141" t="s">
        <v>198</v>
      </c>
      <c r="F63" s="128">
        <v>0.81699200000000005</v>
      </c>
      <c r="G63" s="128">
        <v>-2.8026499999999998E-3</v>
      </c>
      <c r="H63" s="128">
        <v>1.95816E-3</v>
      </c>
      <c r="I63" s="128">
        <v>0.15</v>
      </c>
      <c r="J63" s="128">
        <v>462690</v>
      </c>
      <c r="K63" s="126" t="s">
        <v>52</v>
      </c>
      <c r="L63" s="126" t="s">
        <v>52</v>
      </c>
      <c r="M63" s="131">
        <v>0.80940000000000001</v>
      </c>
      <c r="N63" s="128">
        <v>-0.1711</v>
      </c>
      <c r="O63" s="128">
        <v>3.4200000000000001E-2</v>
      </c>
      <c r="P63" s="129">
        <v>5.5700000000000002E-7</v>
      </c>
      <c r="Q63" s="128">
        <v>35297</v>
      </c>
      <c r="R63" s="128">
        <v>15107</v>
      </c>
      <c r="S63" s="139">
        <v>20190</v>
      </c>
      <c r="T63" s="138" t="s">
        <v>52</v>
      </c>
      <c r="U63" s="129">
        <v>6.4700000000000001E-5</v>
      </c>
      <c r="V63" s="128">
        <v>2.473949E-3</v>
      </c>
      <c r="W63" s="128">
        <v>0.97899999999999998</v>
      </c>
      <c r="X63" s="128">
        <v>537349</v>
      </c>
      <c r="Y63" s="126" t="s">
        <v>52</v>
      </c>
      <c r="Z63" s="147" t="s">
        <v>52</v>
      </c>
    </row>
    <row r="64" spans="1:26" ht="14" customHeight="1" x14ac:dyDescent="0.2">
      <c r="A64" s="131" t="s">
        <v>438</v>
      </c>
      <c r="B64" s="128">
        <v>6</v>
      </c>
      <c r="C64" s="128">
        <v>37477000</v>
      </c>
      <c r="D64" s="124" t="s">
        <v>201</v>
      </c>
      <c r="E64" s="141" t="s">
        <v>199</v>
      </c>
      <c r="F64" s="128">
        <v>0.23635600000000001</v>
      </c>
      <c r="G64" s="128">
        <v>8.9963600000000001E-3</v>
      </c>
      <c r="H64" s="128">
        <v>1.6308500000000001E-3</v>
      </c>
      <c r="I64" s="129">
        <v>3.5000000000000002E-8</v>
      </c>
      <c r="J64" s="128">
        <v>462690</v>
      </c>
      <c r="K64" s="126" t="s">
        <v>52</v>
      </c>
      <c r="L64" s="126" t="s">
        <v>52</v>
      </c>
      <c r="M64" s="131">
        <v>0.23710000000000001</v>
      </c>
      <c r="N64" s="128">
        <v>3.04E-2</v>
      </c>
      <c r="O64" s="128">
        <v>1.06E-2</v>
      </c>
      <c r="P64" s="128">
        <v>4.13E-3</v>
      </c>
      <c r="Q64" s="128">
        <v>162082</v>
      </c>
      <c r="R64" s="128">
        <v>43380</v>
      </c>
      <c r="S64" s="139">
        <v>118702</v>
      </c>
      <c r="T64" s="138" t="s">
        <v>52</v>
      </c>
      <c r="U64" s="128">
        <v>1.5296999999999999E-3</v>
      </c>
      <c r="V64" s="128">
        <v>2.2554200000000002E-3</v>
      </c>
      <c r="W64" s="128">
        <v>0.498</v>
      </c>
      <c r="X64" s="128">
        <v>537349</v>
      </c>
      <c r="Y64" s="126" t="s">
        <v>52</v>
      </c>
      <c r="Z64" s="147" t="s">
        <v>52</v>
      </c>
    </row>
    <row r="65" spans="1:26" ht="14" customHeight="1" x14ac:dyDescent="0.2">
      <c r="A65" s="131" t="s">
        <v>584</v>
      </c>
      <c r="B65" s="128">
        <v>7</v>
      </c>
      <c r="C65" s="128">
        <v>103812171</v>
      </c>
      <c r="D65" s="124" t="s">
        <v>198</v>
      </c>
      <c r="E65" s="141" t="s">
        <v>199</v>
      </c>
      <c r="F65" s="128">
        <v>0.460814</v>
      </c>
      <c r="G65" s="128">
        <v>1.3110699999999999E-3</v>
      </c>
      <c r="H65" s="128">
        <v>1.3882300000000001E-3</v>
      </c>
      <c r="I65" s="128">
        <v>0.34</v>
      </c>
      <c r="J65" s="128">
        <v>462690</v>
      </c>
      <c r="K65" s="126" t="s">
        <v>52</v>
      </c>
      <c r="L65" s="126" t="s">
        <v>52</v>
      </c>
      <c r="M65" s="131">
        <v>0.4632</v>
      </c>
      <c r="N65" s="128">
        <v>1.11E-2</v>
      </c>
      <c r="O65" s="128">
        <v>9.1000000000000004E-3</v>
      </c>
      <c r="P65" s="128">
        <v>0.223</v>
      </c>
      <c r="Q65" s="128">
        <v>162082</v>
      </c>
      <c r="R65" s="128">
        <v>43380</v>
      </c>
      <c r="S65" s="139">
        <v>118702</v>
      </c>
      <c r="T65" s="138" t="s">
        <v>52</v>
      </c>
      <c r="U65" s="128">
        <v>1.0554625999999999E-2</v>
      </c>
      <c r="V65" s="128">
        <v>1.9334580000000001E-3</v>
      </c>
      <c r="W65" s="129">
        <v>4.8E-8</v>
      </c>
      <c r="X65" s="128">
        <v>537349</v>
      </c>
      <c r="Y65" s="126" t="s">
        <v>52</v>
      </c>
      <c r="Z65" s="147" t="s">
        <v>52</v>
      </c>
    </row>
    <row r="66" spans="1:26" ht="14" customHeight="1" x14ac:dyDescent="0.2">
      <c r="A66" s="131" t="s">
        <v>341</v>
      </c>
      <c r="B66" s="128">
        <v>7</v>
      </c>
      <c r="C66" s="128">
        <v>115057862</v>
      </c>
      <c r="D66" s="124" t="s">
        <v>198</v>
      </c>
      <c r="E66" s="141" t="s">
        <v>201</v>
      </c>
      <c r="F66" s="128">
        <v>0.50195500000000004</v>
      </c>
      <c r="G66" s="128">
        <v>1.0571799999999999E-2</v>
      </c>
      <c r="H66" s="128">
        <v>1.3890599999999999E-3</v>
      </c>
      <c r="I66" s="129">
        <v>2.6999999999999999E-14</v>
      </c>
      <c r="J66" s="128">
        <v>462690</v>
      </c>
      <c r="K66" s="126" t="s">
        <v>52</v>
      </c>
      <c r="L66" s="126" t="s">
        <v>52</v>
      </c>
      <c r="M66" s="131">
        <v>0.50180000000000002</v>
      </c>
      <c r="N66" s="128">
        <v>2.7799999999999998E-2</v>
      </c>
      <c r="O66" s="128">
        <v>8.9999999999999993E-3</v>
      </c>
      <c r="P66" s="128">
        <v>1.9849999999999998E-3</v>
      </c>
      <c r="Q66" s="128">
        <v>162082</v>
      </c>
      <c r="R66" s="128">
        <v>43380</v>
      </c>
      <c r="S66" s="139">
        <v>118702</v>
      </c>
      <c r="T66" s="138" t="s">
        <v>52</v>
      </c>
      <c r="U66" s="128">
        <v>2.6386270000000002E-3</v>
      </c>
      <c r="V66" s="128">
        <v>1.9295549999999999E-3</v>
      </c>
      <c r="W66" s="128">
        <v>0.17199999999999999</v>
      </c>
      <c r="X66" s="128">
        <v>537349</v>
      </c>
      <c r="Y66" s="126" t="s">
        <v>52</v>
      </c>
      <c r="Z66" s="147" t="s">
        <v>52</v>
      </c>
    </row>
    <row r="67" spans="1:26" ht="14" customHeight="1" x14ac:dyDescent="0.2">
      <c r="A67" s="131" t="s">
        <v>410</v>
      </c>
      <c r="B67" s="128">
        <v>5</v>
      </c>
      <c r="C67" s="128">
        <v>170530930</v>
      </c>
      <c r="D67" s="124" t="s">
        <v>199</v>
      </c>
      <c r="E67" s="141" t="s">
        <v>198</v>
      </c>
      <c r="F67" s="128">
        <v>0.27169100000000002</v>
      </c>
      <c r="G67" s="128">
        <v>-9.0160099999999996E-3</v>
      </c>
      <c r="H67" s="128">
        <v>1.5597199999999999E-3</v>
      </c>
      <c r="I67" s="129">
        <v>7.4000000000000001E-9</v>
      </c>
      <c r="J67" s="128">
        <v>462690</v>
      </c>
      <c r="K67" s="126" t="s">
        <v>52</v>
      </c>
      <c r="L67" s="126" t="s">
        <v>52</v>
      </c>
      <c r="M67" s="131">
        <v>0.27279999999999999</v>
      </c>
      <c r="N67" s="128">
        <v>2.3999999999999998E-3</v>
      </c>
      <c r="O67" s="128">
        <v>1.0200000000000001E-2</v>
      </c>
      <c r="P67" s="128">
        <v>0.8095</v>
      </c>
      <c r="Q67" s="128">
        <v>162082</v>
      </c>
      <c r="R67" s="128">
        <v>43380</v>
      </c>
      <c r="S67" s="139">
        <v>118702</v>
      </c>
      <c r="T67" s="138" t="s">
        <v>52</v>
      </c>
      <c r="U67" s="129">
        <v>-4.8199999999999999E-5</v>
      </c>
      <c r="V67" s="128">
        <v>2.1531079999999999E-3</v>
      </c>
      <c r="W67" s="128">
        <v>0.98199999999999998</v>
      </c>
      <c r="X67" s="128">
        <v>537349</v>
      </c>
      <c r="Y67" s="126" t="s">
        <v>52</v>
      </c>
      <c r="Z67" s="147" t="s">
        <v>52</v>
      </c>
    </row>
    <row r="68" spans="1:26" ht="14" customHeight="1" x14ac:dyDescent="0.2">
      <c r="A68" s="131" t="s">
        <v>386</v>
      </c>
      <c r="B68" s="128">
        <v>10</v>
      </c>
      <c r="C68" s="128">
        <v>63576286</v>
      </c>
      <c r="D68" s="124" t="s">
        <v>198</v>
      </c>
      <c r="E68" s="141" t="s">
        <v>199</v>
      </c>
      <c r="F68" s="128">
        <v>0.58057000000000003</v>
      </c>
      <c r="G68" s="128">
        <v>8.4985700000000004E-3</v>
      </c>
      <c r="H68" s="128">
        <v>1.4001700000000001E-3</v>
      </c>
      <c r="I68" s="129">
        <v>1.3000000000000001E-9</v>
      </c>
      <c r="J68" s="128">
        <v>462690</v>
      </c>
      <c r="K68" s="126" t="s">
        <v>52</v>
      </c>
      <c r="L68" s="126" t="s">
        <v>52</v>
      </c>
      <c r="M68" s="131">
        <v>0.58250000000000002</v>
      </c>
      <c r="N68" s="128">
        <v>-2.8999999999999998E-3</v>
      </c>
      <c r="O68" s="128">
        <v>9.1000000000000004E-3</v>
      </c>
      <c r="P68" s="128">
        <v>0.75219999999999998</v>
      </c>
      <c r="Q68" s="128">
        <v>162082</v>
      </c>
      <c r="R68" s="128">
        <v>43380</v>
      </c>
      <c r="S68" s="139">
        <v>118702</v>
      </c>
      <c r="T68" s="138" t="s">
        <v>52</v>
      </c>
      <c r="U68" s="128">
        <v>1.7568060000000001E-3</v>
      </c>
      <c r="V68" s="128">
        <v>1.954421E-3</v>
      </c>
      <c r="W68" s="128">
        <v>0.36899999999999999</v>
      </c>
      <c r="X68" s="128">
        <v>537349</v>
      </c>
      <c r="Y68" s="126" t="s">
        <v>52</v>
      </c>
      <c r="Z68" s="147" t="s">
        <v>52</v>
      </c>
    </row>
    <row r="69" spans="1:26" ht="14" customHeight="1" x14ac:dyDescent="0.2">
      <c r="A69" s="131" t="s">
        <v>373</v>
      </c>
      <c r="B69" s="128">
        <v>2</v>
      </c>
      <c r="C69" s="128">
        <v>104469564</v>
      </c>
      <c r="D69" s="124" t="s">
        <v>199</v>
      </c>
      <c r="E69" s="141" t="s">
        <v>200</v>
      </c>
      <c r="F69" s="128">
        <v>0.48552800000000002</v>
      </c>
      <c r="G69" s="128">
        <v>8.7307900000000004E-3</v>
      </c>
      <c r="H69" s="128">
        <v>1.3875599999999999E-3</v>
      </c>
      <c r="I69" s="129">
        <v>3.1000000000000002E-10</v>
      </c>
      <c r="J69" s="128">
        <v>462690</v>
      </c>
      <c r="K69" s="126" t="s">
        <v>52</v>
      </c>
      <c r="L69" s="126" t="s">
        <v>52</v>
      </c>
      <c r="M69" s="131">
        <v>0.48699999999999999</v>
      </c>
      <c r="N69" s="128">
        <v>2.4199999999999999E-2</v>
      </c>
      <c r="O69" s="128">
        <v>9.1999999999999998E-3</v>
      </c>
      <c r="P69" s="128">
        <v>8.2120000000000005E-3</v>
      </c>
      <c r="Q69" s="128">
        <v>162082</v>
      </c>
      <c r="R69" s="128">
        <v>43380</v>
      </c>
      <c r="S69" s="139">
        <v>118702</v>
      </c>
      <c r="T69" s="138" t="s">
        <v>52</v>
      </c>
      <c r="U69" s="128">
        <v>3.0084080000000002E-3</v>
      </c>
      <c r="V69" s="128">
        <v>1.929895E-3</v>
      </c>
      <c r="W69" s="128">
        <v>0.11899999999999999</v>
      </c>
      <c r="X69" s="128">
        <v>537349</v>
      </c>
      <c r="Y69" s="126" t="s">
        <v>52</v>
      </c>
      <c r="Z69" s="147" t="s">
        <v>52</v>
      </c>
    </row>
    <row r="70" spans="1:26" ht="14" customHeight="1" x14ac:dyDescent="0.2">
      <c r="A70" s="131" t="s">
        <v>379</v>
      </c>
      <c r="B70" s="128">
        <v>21</v>
      </c>
      <c r="C70" s="128">
        <v>46665208</v>
      </c>
      <c r="D70" s="124" t="s">
        <v>201</v>
      </c>
      <c r="E70" s="141" t="s">
        <v>200</v>
      </c>
      <c r="F70" s="128">
        <v>0.69945900000000005</v>
      </c>
      <c r="G70" s="128">
        <v>-9.3648900000000007E-3</v>
      </c>
      <c r="H70" s="128">
        <v>1.5148799999999999E-3</v>
      </c>
      <c r="I70" s="129">
        <v>6.3E-10</v>
      </c>
      <c r="J70" s="128">
        <v>462690</v>
      </c>
      <c r="K70" s="126" t="s">
        <v>52</v>
      </c>
      <c r="L70" s="126" t="s">
        <v>52</v>
      </c>
      <c r="M70" s="131">
        <v>0.70209999999999995</v>
      </c>
      <c r="N70" s="128">
        <v>1.35E-2</v>
      </c>
      <c r="O70" s="128">
        <v>9.9000000000000008E-3</v>
      </c>
      <c r="P70" s="128">
        <v>0.17150000000000001</v>
      </c>
      <c r="Q70" s="128">
        <v>162082</v>
      </c>
      <c r="R70" s="128">
        <v>43380</v>
      </c>
      <c r="S70" s="139">
        <v>118702</v>
      </c>
      <c r="T70" s="138" t="s">
        <v>52</v>
      </c>
      <c r="U70" s="128">
        <v>-7.3433400000000001E-4</v>
      </c>
      <c r="V70" s="128">
        <v>2.1110619999999999E-3</v>
      </c>
      <c r="W70" s="128">
        <v>0.72799999999999998</v>
      </c>
      <c r="X70" s="128">
        <v>537349</v>
      </c>
      <c r="Y70" s="126" t="s">
        <v>52</v>
      </c>
      <c r="Z70" s="147" t="s">
        <v>52</v>
      </c>
    </row>
    <row r="71" spans="1:26" ht="14" customHeight="1" x14ac:dyDescent="0.2">
      <c r="A71" s="131" t="s">
        <v>434</v>
      </c>
      <c r="B71" s="128">
        <v>15</v>
      </c>
      <c r="C71" s="128">
        <v>74044197</v>
      </c>
      <c r="D71" s="124" t="s">
        <v>201</v>
      </c>
      <c r="E71" s="141" t="s">
        <v>200</v>
      </c>
      <c r="F71" s="128">
        <v>0.63148199999999999</v>
      </c>
      <c r="G71" s="128">
        <v>8.0066600000000005E-3</v>
      </c>
      <c r="H71" s="128">
        <v>1.4388700000000001E-3</v>
      </c>
      <c r="I71" s="129">
        <v>2.6000000000000001E-8</v>
      </c>
      <c r="J71" s="128">
        <v>462690</v>
      </c>
      <c r="K71" s="126" t="s">
        <v>52</v>
      </c>
      <c r="L71" s="126" t="s">
        <v>52</v>
      </c>
      <c r="M71" s="131">
        <v>0.62960000000000005</v>
      </c>
      <c r="N71" s="128">
        <v>9.1999999999999998E-3</v>
      </c>
      <c r="O71" s="128">
        <v>9.2999999999999992E-3</v>
      </c>
      <c r="P71" s="128">
        <v>0.32219999999999999</v>
      </c>
      <c r="Q71" s="128">
        <v>162082</v>
      </c>
      <c r="R71" s="128">
        <v>43380</v>
      </c>
      <c r="S71" s="139">
        <v>118702</v>
      </c>
      <c r="T71" s="138" t="s">
        <v>52</v>
      </c>
      <c r="U71" s="128">
        <v>3.2091899999999998E-3</v>
      </c>
      <c r="V71" s="128">
        <v>1.997955E-3</v>
      </c>
      <c r="W71" s="128">
        <v>0.108</v>
      </c>
      <c r="X71" s="128">
        <v>537349</v>
      </c>
      <c r="Y71" s="126" t="s">
        <v>52</v>
      </c>
      <c r="Z71" s="147" t="s">
        <v>52</v>
      </c>
    </row>
    <row r="72" spans="1:26" ht="14" customHeight="1" x14ac:dyDescent="0.2">
      <c r="A72" s="131" t="s">
        <v>338</v>
      </c>
      <c r="B72" s="128">
        <v>2</v>
      </c>
      <c r="C72" s="128">
        <v>651349</v>
      </c>
      <c r="D72" s="124" t="s">
        <v>200</v>
      </c>
      <c r="E72" s="141" t="s">
        <v>198</v>
      </c>
      <c r="F72" s="128">
        <v>0.834596</v>
      </c>
      <c r="G72" s="128">
        <v>1.47832E-2</v>
      </c>
      <c r="H72" s="128">
        <v>1.88747E-3</v>
      </c>
      <c r="I72" s="129">
        <v>4.7999999999999999E-15</v>
      </c>
      <c r="J72" s="128">
        <v>462690</v>
      </c>
      <c r="K72" s="126" t="s">
        <v>52</v>
      </c>
      <c r="L72" s="126" t="s">
        <v>52</v>
      </c>
      <c r="M72" s="131">
        <v>0.83860000000000001</v>
      </c>
      <c r="N72" s="129">
        <v>-5.9999999999999995E-4</v>
      </c>
      <c r="O72" s="128">
        <v>1.23E-2</v>
      </c>
      <c r="P72" s="128">
        <v>0.95840000000000003</v>
      </c>
      <c r="Q72" s="128">
        <v>162082</v>
      </c>
      <c r="R72" s="128">
        <v>43380</v>
      </c>
      <c r="S72" s="139">
        <v>118702</v>
      </c>
      <c r="T72" s="138" t="s">
        <v>52</v>
      </c>
      <c r="U72" s="128">
        <v>7.2195870000000004E-3</v>
      </c>
      <c r="V72" s="128">
        <v>2.6051440000000002E-3</v>
      </c>
      <c r="W72" s="128">
        <v>5.5900000000000004E-3</v>
      </c>
      <c r="X72" s="128">
        <v>537349</v>
      </c>
      <c r="Y72" s="126" t="s">
        <v>52</v>
      </c>
      <c r="Z72" s="147" t="s">
        <v>52</v>
      </c>
    </row>
    <row r="73" spans="1:26" ht="14" customHeight="1" x14ac:dyDescent="0.2">
      <c r="A73" s="131" t="s">
        <v>221</v>
      </c>
      <c r="B73" s="128">
        <v>1</v>
      </c>
      <c r="C73" s="128">
        <v>173848808</v>
      </c>
      <c r="D73" s="124" t="s">
        <v>198</v>
      </c>
      <c r="E73" s="141" t="s">
        <v>199</v>
      </c>
      <c r="F73" s="128">
        <v>0.78263000000000005</v>
      </c>
      <c r="G73" s="128">
        <v>6.4046299999999997E-3</v>
      </c>
      <c r="H73" s="128">
        <v>1.6766999999999999E-3</v>
      </c>
      <c r="I73" s="128">
        <v>1.2999999999999999E-4</v>
      </c>
      <c r="J73" s="128">
        <v>462690</v>
      </c>
      <c r="K73" s="126" t="s">
        <v>52</v>
      </c>
      <c r="L73" s="126" t="s">
        <v>52</v>
      </c>
      <c r="M73" s="131">
        <v>0.7823</v>
      </c>
      <c r="N73" s="128">
        <v>-1.7600000000000001E-2</v>
      </c>
      <c r="O73" s="128">
        <v>1.09E-2</v>
      </c>
      <c r="P73" s="128">
        <v>0.1055</v>
      </c>
      <c r="Q73" s="128">
        <v>162082</v>
      </c>
      <c r="R73" s="128">
        <v>43380</v>
      </c>
      <c r="S73" s="139">
        <v>118702</v>
      </c>
      <c r="T73" s="138" t="s">
        <v>52</v>
      </c>
      <c r="U73" s="128">
        <v>1.3584819999999999E-2</v>
      </c>
      <c r="V73" s="128">
        <v>2.3684050000000001E-3</v>
      </c>
      <c r="W73" s="129">
        <v>9.7800000000000006E-9</v>
      </c>
      <c r="X73" s="128">
        <v>535425</v>
      </c>
      <c r="Y73" s="126" t="s">
        <v>52</v>
      </c>
      <c r="Z73" s="147" t="s">
        <v>52</v>
      </c>
    </row>
    <row r="74" spans="1:26" ht="14" customHeight="1" x14ac:dyDescent="0.2">
      <c r="A74" s="131" t="s">
        <v>458</v>
      </c>
      <c r="B74" s="128">
        <v>4</v>
      </c>
      <c r="C74" s="128">
        <v>39413780</v>
      </c>
      <c r="D74" s="124" t="s">
        <v>198</v>
      </c>
      <c r="E74" s="141" t="s">
        <v>199</v>
      </c>
      <c r="F74" s="128">
        <v>0.395731</v>
      </c>
      <c r="G74" s="128">
        <v>1.6474700000000001E-3</v>
      </c>
      <c r="H74" s="128">
        <v>1.42582E-3</v>
      </c>
      <c r="I74" s="128">
        <v>0.25</v>
      </c>
      <c r="J74" s="128">
        <v>462690</v>
      </c>
      <c r="K74" s="126" t="s">
        <v>52</v>
      </c>
      <c r="L74" s="126" t="s">
        <v>52</v>
      </c>
      <c r="M74" s="131">
        <v>0.39689999999999998</v>
      </c>
      <c r="N74" s="128">
        <v>6.0000000000000001E-3</v>
      </c>
      <c r="O74" s="128">
        <v>9.4000000000000004E-3</v>
      </c>
      <c r="P74" s="128">
        <v>0.52669999999999995</v>
      </c>
      <c r="Q74" s="128">
        <v>162082</v>
      </c>
      <c r="R74" s="128">
        <v>43380</v>
      </c>
      <c r="S74" s="139">
        <v>118702</v>
      </c>
      <c r="T74" s="138" t="s">
        <v>52</v>
      </c>
      <c r="U74" s="128">
        <v>-2.8333875000000001E-2</v>
      </c>
      <c r="V74" s="128">
        <v>1.9741149999999998E-3</v>
      </c>
      <c r="W74" s="129">
        <v>1.1E-46</v>
      </c>
      <c r="X74" s="128">
        <v>537349</v>
      </c>
      <c r="Y74" s="126" t="s">
        <v>52</v>
      </c>
      <c r="Z74" s="147" t="s">
        <v>52</v>
      </c>
    </row>
    <row r="75" spans="1:26" ht="14" customHeight="1" x14ac:dyDescent="0.2">
      <c r="A75" s="131" t="s">
        <v>585</v>
      </c>
      <c r="B75" s="128">
        <v>3</v>
      </c>
      <c r="C75" s="128">
        <v>85403892</v>
      </c>
      <c r="D75" s="124" t="s">
        <v>199</v>
      </c>
      <c r="E75" s="141" t="s">
        <v>198</v>
      </c>
      <c r="F75" s="128">
        <v>0.26308100000000001</v>
      </c>
      <c r="G75" s="128">
        <v>5.0163999999999999E-3</v>
      </c>
      <c r="H75" s="128">
        <v>1.57409E-3</v>
      </c>
      <c r="I75" s="128">
        <v>1.4E-3</v>
      </c>
      <c r="J75" s="128">
        <v>462690</v>
      </c>
      <c r="K75" s="126" t="s">
        <v>52</v>
      </c>
      <c r="L75" s="126" t="s">
        <v>52</v>
      </c>
      <c r="M75" s="131">
        <v>0.26229999999999998</v>
      </c>
      <c r="N75" s="128">
        <v>7.0599999999999996E-2</v>
      </c>
      <c r="O75" s="128">
        <v>1.0200000000000001E-2</v>
      </c>
      <c r="P75" s="129">
        <v>4.5200000000000001E-12</v>
      </c>
      <c r="Q75" s="128">
        <v>162082</v>
      </c>
      <c r="R75" s="128">
        <v>43380</v>
      </c>
      <c r="S75" s="139">
        <v>118702</v>
      </c>
      <c r="T75" s="138" t="s">
        <v>52</v>
      </c>
      <c r="U75" s="128">
        <v>1.6727407E-2</v>
      </c>
      <c r="V75" s="128">
        <v>2.1907580000000001E-3</v>
      </c>
      <c r="W75" s="129">
        <v>2.2400000000000001E-14</v>
      </c>
      <c r="X75" s="128">
        <v>533585</v>
      </c>
      <c r="Y75" s="126" t="s">
        <v>52</v>
      </c>
      <c r="Z75" s="147" t="s">
        <v>52</v>
      </c>
    </row>
    <row r="76" spans="1:26" ht="14" customHeight="1" x14ac:dyDescent="0.2">
      <c r="A76" s="131" t="s">
        <v>333</v>
      </c>
      <c r="B76" s="128">
        <v>2</v>
      </c>
      <c r="C76" s="128">
        <v>146175106</v>
      </c>
      <c r="D76" s="124" t="s">
        <v>198</v>
      </c>
      <c r="E76" s="141" t="s">
        <v>200</v>
      </c>
      <c r="F76" s="128">
        <v>0.41318100000000002</v>
      </c>
      <c r="G76" s="128">
        <v>-1.3697900000000001E-2</v>
      </c>
      <c r="H76" s="128">
        <v>1.40672E-3</v>
      </c>
      <c r="I76" s="129">
        <v>2.1000000000000001E-22</v>
      </c>
      <c r="J76" s="128">
        <v>462690</v>
      </c>
      <c r="K76" s="126" t="s">
        <v>52</v>
      </c>
      <c r="L76" s="126" t="s">
        <v>52</v>
      </c>
      <c r="M76" s="131">
        <v>0.41220000000000001</v>
      </c>
      <c r="N76" s="128">
        <v>-1.41E-2</v>
      </c>
      <c r="O76" s="128">
        <v>1.0200000000000001E-2</v>
      </c>
      <c r="P76" s="128">
        <v>0.1678</v>
      </c>
      <c r="Q76" s="128">
        <v>126785</v>
      </c>
      <c r="R76" s="128">
        <v>28273</v>
      </c>
      <c r="S76" s="139">
        <v>98512</v>
      </c>
      <c r="T76" s="138" t="s">
        <v>52</v>
      </c>
      <c r="U76" s="128">
        <v>-2.9332759999999999E-3</v>
      </c>
      <c r="V76" s="128">
        <v>1.964267E-3</v>
      </c>
      <c r="W76" s="128">
        <v>0.13500000000000001</v>
      </c>
      <c r="X76" s="128">
        <v>537349</v>
      </c>
      <c r="Y76" s="126" t="s">
        <v>52</v>
      </c>
      <c r="Z76" s="147" t="s">
        <v>52</v>
      </c>
    </row>
    <row r="77" spans="1:26" ht="14" customHeight="1" x14ac:dyDescent="0.2">
      <c r="A77" s="131" t="s">
        <v>290</v>
      </c>
      <c r="B77" s="128">
        <v>14</v>
      </c>
      <c r="C77" s="128">
        <v>94844947</v>
      </c>
      <c r="D77" s="124" t="s">
        <v>201</v>
      </c>
      <c r="E77" s="141" t="s">
        <v>200</v>
      </c>
      <c r="F77" s="128">
        <v>0.98023800000000005</v>
      </c>
      <c r="G77" s="128">
        <v>1.56939E-2</v>
      </c>
      <c r="H77" s="128">
        <v>4.98278E-3</v>
      </c>
      <c r="I77" s="128">
        <v>1.6000000000000001E-3</v>
      </c>
      <c r="J77" s="128">
        <v>462690</v>
      </c>
      <c r="K77" s="126" t="s">
        <v>52</v>
      </c>
      <c r="L77" s="126" t="s">
        <v>52</v>
      </c>
      <c r="M77" s="131">
        <v>0.98009999999999997</v>
      </c>
      <c r="N77" s="128">
        <v>-8.43E-2</v>
      </c>
      <c r="O77" s="128">
        <v>3.5000000000000003E-2</v>
      </c>
      <c r="P77" s="128">
        <v>1.5859999999999999E-2</v>
      </c>
      <c r="Q77" s="128">
        <v>126785</v>
      </c>
      <c r="R77" s="128">
        <v>28273</v>
      </c>
      <c r="S77" s="139">
        <v>98512</v>
      </c>
      <c r="T77" s="138" t="s">
        <v>52</v>
      </c>
      <c r="U77" s="128">
        <v>4.7680928999999997E-2</v>
      </c>
      <c r="V77" s="128">
        <v>7.1396560000000003E-3</v>
      </c>
      <c r="W77" s="129">
        <v>2.39E-11</v>
      </c>
      <c r="X77" s="128">
        <v>537349</v>
      </c>
      <c r="Y77" s="126" t="s">
        <v>52</v>
      </c>
      <c r="Z77" s="147" t="s">
        <v>52</v>
      </c>
    </row>
    <row r="78" spans="1:26" ht="14" customHeight="1" x14ac:dyDescent="0.2">
      <c r="A78" s="131" t="s">
        <v>401</v>
      </c>
      <c r="B78" s="128">
        <v>6</v>
      </c>
      <c r="C78" s="128">
        <v>52861990</v>
      </c>
      <c r="D78" s="124" t="s">
        <v>200</v>
      </c>
      <c r="E78" s="141" t="s">
        <v>199</v>
      </c>
      <c r="F78" s="128">
        <v>0.92212099999999997</v>
      </c>
      <c r="G78" s="128">
        <v>-1.5298300000000001E-2</v>
      </c>
      <c r="H78" s="128">
        <v>2.5912000000000001E-3</v>
      </c>
      <c r="I78" s="129">
        <v>3.4999999999999999E-9</v>
      </c>
      <c r="J78" s="128">
        <v>462690</v>
      </c>
      <c r="K78" s="126" t="s">
        <v>52</v>
      </c>
      <c r="L78" s="126" t="s">
        <v>52</v>
      </c>
      <c r="M78" s="131">
        <v>0.92169999999999996</v>
      </c>
      <c r="N78" s="128">
        <v>-1.4800000000000001E-2</v>
      </c>
      <c r="O78" s="128">
        <v>1.7000000000000001E-2</v>
      </c>
      <c r="P78" s="128">
        <v>0.3841</v>
      </c>
      <c r="Q78" s="128">
        <v>162082</v>
      </c>
      <c r="R78" s="128">
        <v>43380</v>
      </c>
      <c r="S78" s="139">
        <v>118702</v>
      </c>
      <c r="T78" s="138" t="s">
        <v>52</v>
      </c>
      <c r="U78" s="128">
        <v>4.0570100000000001E-4</v>
      </c>
      <c r="V78" s="128">
        <v>3.572001E-3</v>
      </c>
      <c r="W78" s="128">
        <v>0.91</v>
      </c>
      <c r="X78" s="128">
        <v>537349</v>
      </c>
      <c r="Y78" s="126" t="s">
        <v>52</v>
      </c>
      <c r="Z78" s="147" t="s">
        <v>52</v>
      </c>
    </row>
    <row r="79" spans="1:26" ht="14" customHeight="1" x14ac:dyDescent="0.2">
      <c r="A79" s="131" t="s">
        <v>368</v>
      </c>
      <c r="B79" s="128">
        <v>4</v>
      </c>
      <c r="C79" s="128">
        <v>35418368</v>
      </c>
      <c r="D79" s="124" t="s">
        <v>200</v>
      </c>
      <c r="E79" s="141" t="s">
        <v>199</v>
      </c>
      <c r="F79" s="128">
        <v>0.81428699999999998</v>
      </c>
      <c r="G79" s="128">
        <v>-1.1566999999999999E-2</v>
      </c>
      <c r="H79" s="128">
        <v>1.79087E-3</v>
      </c>
      <c r="I79" s="129">
        <v>1.0999999999999999E-10</v>
      </c>
      <c r="J79" s="128">
        <v>462690</v>
      </c>
      <c r="K79" s="126" t="s">
        <v>52</v>
      </c>
      <c r="L79" s="126" t="s">
        <v>52</v>
      </c>
      <c r="M79" s="131">
        <v>0.81710000000000005</v>
      </c>
      <c r="N79" s="128">
        <v>-1.2500000000000001E-2</v>
      </c>
      <c r="O79" s="128">
        <v>1.18E-2</v>
      </c>
      <c r="P79" s="128">
        <v>0.2878</v>
      </c>
      <c r="Q79" s="128">
        <v>162082</v>
      </c>
      <c r="R79" s="128">
        <v>43380</v>
      </c>
      <c r="S79" s="139">
        <v>118702</v>
      </c>
      <c r="T79" s="138" t="s">
        <v>52</v>
      </c>
      <c r="U79" s="128">
        <v>-5.9739620000000002E-3</v>
      </c>
      <c r="V79" s="128">
        <v>2.5000249999999999E-3</v>
      </c>
      <c r="W79" s="128">
        <v>1.6899999999999998E-2</v>
      </c>
      <c r="X79" s="128">
        <v>537349</v>
      </c>
      <c r="Y79" s="126" t="s">
        <v>52</v>
      </c>
      <c r="Z79" s="147" t="s">
        <v>52</v>
      </c>
    </row>
    <row r="80" spans="1:26" ht="14" customHeight="1" x14ac:dyDescent="0.2">
      <c r="A80" s="131" t="s">
        <v>360</v>
      </c>
      <c r="B80" s="128">
        <v>3</v>
      </c>
      <c r="C80" s="128">
        <v>107811142</v>
      </c>
      <c r="D80" s="124" t="s">
        <v>198</v>
      </c>
      <c r="E80" s="141" t="s">
        <v>199</v>
      </c>
      <c r="F80" s="128">
        <v>0.52494300000000005</v>
      </c>
      <c r="G80" s="128">
        <v>9.4352199999999994E-3</v>
      </c>
      <c r="H80" s="128">
        <v>1.39247E-3</v>
      </c>
      <c r="I80" s="129">
        <v>1.2000000000000001E-11</v>
      </c>
      <c r="J80" s="128">
        <v>462690</v>
      </c>
      <c r="K80" s="126" t="s">
        <v>52</v>
      </c>
      <c r="L80" s="126" t="s">
        <v>52</v>
      </c>
      <c r="M80" s="131">
        <v>0.52590000000000003</v>
      </c>
      <c r="N80" s="128">
        <v>2.3300000000000001E-2</v>
      </c>
      <c r="O80" s="128">
        <v>9.1999999999999998E-3</v>
      </c>
      <c r="P80" s="128">
        <v>1.1270000000000001E-2</v>
      </c>
      <c r="Q80" s="128">
        <v>162082</v>
      </c>
      <c r="R80" s="128">
        <v>43380</v>
      </c>
      <c r="S80" s="139">
        <v>118702</v>
      </c>
      <c r="T80" s="138" t="s">
        <v>52</v>
      </c>
      <c r="U80" s="128">
        <v>1.0317919999999999E-3</v>
      </c>
      <c r="V80" s="128">
        <v>1.932724E-3</v>
      </c>
      <c r="W80" s="128">
        <v>0.59299999999999997</v>
      </c>
      <c r="X80" s="128">
        <v>537349</v>
      </c>
      <c r="Y80" s="126" t="s">
        <v>52</v>
      </c>
      <c r="Z80" s="147" t="s">
        <v>52</v>
      </c>
    </row>
    <row r="81" spans="1:26" ht="14" customHeight="1" x14ac:dyDescent="0.2">
      <c r="A81" s="131" t="s">
        <v>354</v>
      </c>
      <c r="B81" s="128">
        <v>5</v>
      </c>
      <c r="C81" s="128">
        <v>133861756</v>
      </c>
      <c r="D81" s="124" t="s">
        <v>201</v>
      </c>
      <c r="E81" s="141" t="s">
        <v>200</v>
      </c>
      <c r="F81" s="128">
        <v>0.58067199999999997</v>
      </c>
      <c r="G81" s="128">
        <v>9.6570400000000004E-3</v>
      </c>
      <c r="H81" s="128">
        <v>1.4050899999999999E-3</v>
      </c>
      <c r="I81" s="129">
        <v>6.3000000000000002E-12</v>
      </c>
      <c r="J81" s="128">
        <v>462690</v>
      </c>
      <c r="K81" s="126" t="s">
        <v>52</v>
      </c>
      <c r="L81" s="126" t="s">
        <v>52</v>
      </c>
      <c r="M81" s="131">
        <v>0.58030000000000004</v>
      </c>
      <c r="N81" s="128">
        <v>-6.6E-3</v>
      </c>
      <c r="O81" s="128">
        <v>9.1000000000000004E-3</v>
      </c>
      <c r="P81" s="128">
        <v>0.46450000000000002</v>
      </c>
      <c r="Q81" s="128">
        <v>162082</v>
      </c>
      <c r="R81" s="128">
        <v>43380</v>
      </c>
      <c r="S81" s="139">
        <v>118702</v>
      </c>
      <c r="T81" s="138" t="s">
        <v>52</v>
      </c>
      <c r="U81" s="129">
        <v>-8.9400000000000005E-5</v>
      </c>
      <c r="V81" s="128">
        <v>1.9513200000000001E-3</v>
      </c>
      <c r="W81" s="128">
        <v>0.96299999999999997</v>
      </c>
      <c r="X81" s="128">
        <v>537349</v>
      </c>
      <c r="Y81" s="126" t="s">
        <v>52</v>
      </c>
      <c r="Z81" s="147" t="s">
        <v>52</v>
      </c>
    </row>
    <row r="82" spans="1:26" ht="14" customHeight="1" x14ac:dyDescent="0.2">
      <c r="A82" s="131" t="s">
        <v>586</v>
      </c>
      <c r="B82" s="128">
        <v>4</v>
      </c>
      <c r="C82" s="128">
        <v>143654889</v>
      </c>
      <c r="D82" s="124" t="s">
        <v>198</v>
      </c>
      <c r="E82" s="141" t="s">
        <v>199</v>
      </c>
      <c r="F82" s="128">
        <v>0.65361599999999997</v>
      </c>
      <c r="G82" s="128">
        <v>3.1397299999999999E-3</v>
      </c>
      <c r="H82" s="128">
        <v>1.4547500000000001E-3</v>
      </c>
      <c r="I82" s="128">
        <v>3.1E-2</v>
      </c>
      <c r="J82" s="128">
        <v>462690</v>
      </c>
      <c r="K82" s="126" t="s">
        <v>52</v>
      </c>
      <c r="L82" s="126" t="s">
        <v>52</v>
      </c>
      <c r="M82" s="131">
        <v>0.65490000000000004</v>
      </c>
      <c r="N82" s="128">
        <v>1.2200000000000001E-2</v>
      </c>
      <c r="O82" s="128">
        <v>9.4000000000000004E-3</v>
      </c>
      <c r="P82" s="128">
        <v>0.1958</v>
      </c>
      <c r="Q82" s="128">
        <v>162082</v>
      </c>
      <c r="R82" s="128">
        <v>43380</v>
      </c>
      <c r="S82" s="139">
        <v>118702</v>
      </c>
      <c r="T82" s="138" t="s">
        <v>52</v>
      </c>
      <c r="U82" s="128">
        <v>1.1901612000000001E-2</v>
      </c>
      <c r="V82" s="128">
        <v>2.0292079999999998E-3</v>
      </c>
      <c r="W82" s="129">
        <v>4.4999999999999998E-9</v>
      </c>
      <c r="X82" s="128">
        <v>537349</v>
      </c>
      <c r="Y82" s="126" t="s">
        <v>52</v>
      </c>
      <c r="Z82" s="147" t="s">
        <v>52</v>
      </c>
    </row>
    <row r="83" spans="1:26" ht="14" customHeight="1" x14ac:dyDescent="0.2">
      <c r="A83" s="131" t="s">
        <v>587</v>
      </c>
      <c r="B83" s="128">
        <v>17</v>
      </c>
      <c r="C83" s="128">
        <v>7733833</v>
      </c>
      <c r="D83" s="124" t="s">
        <v>199</v>
      </c>
      <c r="E83" s="141" t="s">
        <v>198</v>
      </c>
      <c r="F83" s="128">
        <v>0.42249399999999998</v>
      </c>
      <c r="G83" s="128">
        <v>-4.0158299999999997E-3</v>
      </c>
      <c r="H83" s="128">
        <v>1.40423E-3</v>
      </c>
      <c r="I83" s="128">
        <v>4.1999999999999997E-3</v>
      </c>
      <c r="J83" s="128">
        <v>462690</v>
      </c>
      <c r="K83" s="126" t="s">
        <v>52</v>
      </c>
      <c r="L83" s="126" t="s">
        <v>52</v>
      </c>
      <c r="M83" s="131">
        <v>0.42399999999999999</v>
      </c>
      <c r="N83" s="128">
        <v>-3.7000000000000002E-3</v>
      </c>
      <c r="O83" s="128">
        <v>9.1999999999999998E-3</v>
      </c>
      <c r="P83" s="128">
        <v>0.6875</v>
      </c>
      <c r="Q83" s="128">
        <v>162082</v>
      </c>
      <c r="R83" s="128">
        <v>43380</v>
      </c>
      <c r="S83" s="139">
        <v>118702</v>
      </c>
      <c r="T83" s="138" t="s">
        <v>52</v>
      </c>
      <c r="U83" s="128">
        <v>-1.1069397E-2</v>
      </c>
      <c r="V83" s="128">
        <v>1.9507249999999999E-3</v>
      </c>
      <c r="W83" s="129">
        <v>1.39E-8</v>
      </c>
      <c r="X83" s="128">
        <v>537349</v>
      </c>
      <c r="Y83" s="126" t="s">
        <v>52</v>
      </c>
      <c r="Z83" s="147" t="s">
        <v>52</v>
      </c>
    </row>
    <row r="84" spans="1:26" ht="14" customHeight="1" x14ac:dyDescent="0.2">
      <c r="A84" s="131" t="s">
        <v>419</v>
      </c>
      <c r="B84" s="128">
        <v>11</v>
      </c>
      <c r="C84" s="128">
        <v>16377356</v>
      </c>
      <c r="D84" s="124" t="s">
        <v>199</v>
      </c>
      <c r="E84" s="141" t="s">
        <v>198</v>
      </c>
      <c r="F84" s="128">
        <v>0.68618699999999999</v>
      </c>
      <c r="G84" s="128">
        <v>-8.5719799999999999E-3</v>
      </c>
      <c r="H84" s="128">
        <v>1.5055800000000001E-3</v>
      </c>
      <c r="I84" s="129">
        <v>1.2E-8</v>
      </c>
      <c r="J84" s="128">
        <v>462690</v>
      </c>
      <c r="K84" s="126" t="s">
        <v>52</v>
      </c>
      <c r="L84" s="126" t="s">
        <v>52</v>
      </c>
      <c r="M84" s="131">
        <v>0.47460000000000002</v>
      </c>
      <c r="N84" s="128">
        <v>4.1099999999999998E-2</v>
      </c>
      <c r="O84" s="128">
        <v>2.0199999999999999E-2</v>
      </c>
      <c r="P84" s="128">
        <v>4.2380000000000001E-2</v>
      </c>
      <c r="Q84" s="128">
        <v>35297</v>
      </c>
      <c r="R84" s="128">
        <v>15107</v>
      </c>
      <c r="S84" s="139">
        <v>20190</v>
      </c>
      <c r="T84" s="138" t="s">
        <v>52</v>
      </c>
      <c r="U84" s="128">
        <v>1.0581507E-2</v>
      </c>
      <c r="V84" s="128">
        <v>1.9351380000000001E-3</v>
      </c>
      <c r="W84" s="129">
        <v>4.5200000000000001E-8</v>
      </c>
      <c r="X84" s="128">
        <v>537349</v>
      </c>
      <c r="Y84" s="126" t="s">
        <v>52</v>
      </c>
      <c r="Z84" s="147" t="s">
        <v>52</v>
      </c>
    </row>
    <row r="85" spans="1:26" ht="14" customHeight="1" x14ac:dyDescent="0.2">
      <c r="A85" s="131" t="s">
        <v>420</v>
      </c>
      <c r="B85" s="128">
        <v>20</v>
      </c>
      <c r="C85" s="128">
        <v>59032097</v>
      </c>
      <c r="D85" s="124" t="s">
        <v>199</v>
      </c>
      <c r="E85" s="141" t="s">
        <v>198</v>
      </c>
      <c r="F85" s="128">
        <v>0.34763699999999997</v>
      </c>
      <c r="G85" s="128">
        <v>-8.2838100000000008E-3</v>
      </c>
      <c r="H85" s="128">
        <v>1.4560199999999999E-3</v>
      </c>
      <c r="I85" s="129">
        <v>1.3000000000000001E-8</v>
      </c>
      <c r="J85" s="128">
        <v>462690</v>
      </c>
      <c r="K85" s="126" t="s">
        <v>52</v>
      </c>
      <c r="L85" s="126" t="s">
        <v>52</v>
      </c>
      <c r="M85" s="131">
        <v>0.6885</v>
      </c>
      <c r="N85" s="128">
        <v>3.3500000000000002E-2</v>
      </c>
      <c r="O85" s="128">
        <v>9.9000000000000008E-3</v>
      </c>
      <c r="P85" s="128">
        <v>6.8479999999999995E-4</v>
      </c>
      <c r="Q85" s="128">
        <v>162082</v>
      </c>
      <c r="R85" s="128">
        <v>43380</v>
      </c>
      <c r="S85" s="139">
        <v>118702</v>
      </c>
      <c r="T85" s="138" t="s">
        <v>52</v>
      </c>
      <c r="U85" s="128">
        <v>-4.9489100000000002E-4</v>
      </c>
      <c r="V85" s="128">
        <v>2.0894329999999999E-3</v>
      </c>
      <c r="W85" s="128">
        <v>0.81299999999999994</v>
      </c>
      <c r="X85" s="128">
        <v>537349</v>
      </c>
      <c r="Y85" s="126" t="s">
        <v>52</v>
      </c>
      <c r="Z85" s="147" t="s">
        <v>52</v>
      </c>
    </row>
    <row r="86" spans="1:26" ht="14" customHeight="1" x14ac:dyDescent="0.2">
      <c r="A86" s="131" t="s">
        <v>384</v>
      </c>
      <c r="B86" s="128">
        <v>8</v>
      </c>
      <c r="C86" s="128">
        <v>9604066</v>
      </c>
      <c r="D86" s="124" t="s">
        <v>200</v>
      </c>
      <c r="E86" s="141" t="s">
        <v>198</v>
      </c>
      <c r="F86" s="128">
        <v>0.61220399999999997</v>
      </c>
      <c r="G86" s="128">
        <v>8.7762699999999992E-3</v>
      </c>
      <c r="H86" s="128">
        <v>1.44385E-3</v>
      </c>
      <c r="I86" s="129">
        <v>1.2E-9</v>
      </c>
      <c r="J86" s="128">
        <v>462690</v>
      </c>
      <c r="K86" s="126" t="s">
        <v>52</v>
      </c>
      <c r="L86" s="126" t="s">
        <v>52</v>
      </c>
      <c r="M86" s="131">
        <v>0.61580000000000001</v>
      </c>
      <c r="N86" s="128">
        <v>-5.3E-3</v>
      </c>
      <c r="O86" s="128">
        <v>1.2500000000000001E-2</v>
      </c>
      <c r="P86" s="128">
        <v>0.67</v>
      </c>
      <c r="Q86" s="128">
        <v>162082</v>
      </c>
      <c r="R86" s="128">
        <v>43380</v>
      </c>
      <c r="S86" s="139">
        <v>118702</v>
      </c>
      <c r="T86" s="138" t="s">
        <v>52</v>
      </c>
      <c r="U86" s="128">
        <v>-3.8589409999999998E-3</v>
      </c>
      <c r="V86" s="128">
        <v>1.9874559999999999E-3</v>
      </c>
      <c r="W86" s="128">
        <v>5.2200000000000003E-2</v>
      </c>
      <c r="X86" s="128">
        <v>533585</v>
      </c>
      <c r="Y86" s="126" t="s">
        <v>52</v>
      </c>
      <c r="Z86" s="147" t="s">
        <v>52</v>
      </c>
    </row>
    <row r="87" spans="1:26" ht="14" customHeight="1" x14ac:dyDescent="0.2">
      <c r="A87" s="131" t="s">
        <v>334</v>
      </c>
      <c r="B87" s="128">
        <v>15</v>
      </c>
      <c r="C87" s="128">
        <v>47680815</v>
      </c>
      <c r="D87" s="124" t="s">
        <v>198</v>
      </c>
      <c r="E87" s="141" t="s">
        <v>199</v>
      </c>
      <c r="F87" s="128">
        <v>0.78844000000000003</v>
      </c>
      <c r="G87" s="128">
        <v>-1.64032E-2</v>
      </c>
      <c r="H87" s="128">
        <v>1.6984700000000001E-3</v>
      </c>
      <c r="I87" s="129">
        <v>4.5999999999999996E-22</v>
      </c>
      <c r="J87" s="128">
        <v>462690</v>
      </c>
      <c r="K87" s="126" t="s">
        <v>52</v>
      </c>
      <c r="L87" s="126" t="s">
        <v>52</v>
      </c>
      <c r="M87" s="131">
        <v>0.78749999999999998</v>
      </c>
      <c r="N87" s="128">
        <v>-2.0799999999999999E-2</v>
      </c>
      <c r="O87" s="128">
        <v>1.0999999999999999E-2</v>
      </c>
      <c r="P87" s="128">
        <v>5.7630000000000001E-2</v>
      </c>
      <c r="Q87" s="128">
        <v>162082</v>
      </c>
      <c r="R87" s="128">
        <v>43380</v>
      </c>
      <c r="S87" s="139">
        <v>118702</v>
      </c>
      <c r="T87" s="138" t="s">
        <v>52</v>
      </c>
      <c r="U87" s="128">
        <v>-8.9870060000000005E-3</v>
      </c>
      <c r="V87" s="128">
        <v>2.3520070000000001E-3</v>
      </c>
      <c r="W87" s="128">
        <v>1.3100000000000001E-4</v>
      </c>
      <c r="X87" s="128">
        <v>537349</v>
      </c>
      <c r="Y87" s="126" t="s">
        <v>52</v>
      </c>
      <c r="Z87" s="147" t="s">
        <v>52</v>
      </c>
    </row>
    <row r="88" spans="1:26" ht="14" customHeight="1" x14ac:dyDescent="0.2">
      <c r="A88" s="131" t="s">
        <v>413</v>
      </c>
      <c r="B88" s="128">
        <v>19</v>
      </c>
      <c r="C88" s="128">
        <v>18471610</v>
      </c>
      <c r="D88" s="124" t="s">
        <v>201</v>
      </c>
      <c r="E88" s="141" t="s">
        <v>199</v>
      </c>
      <c r="F88" s="128">
        <v>0.73271299999999995</v>
      </c>
      <c r="G88" s="128">
        <v>9.1814400000000008E-3</v>
      </c>
      <c r="H88" s="128">
        <v>1.5959399999999999E-3</v>
      </c>
      <c r="I88" s="129">
        <v>8.7999999999999994E-9</v>
      </c>
      <c r="J88" s="128">
        <v>462690</v>
      </c>
      <c r="K88" s="126" t="s">
        <v>52</v>
      </c>
      <c r="L88" s="126" t="s">
        <v>52</v>
      </c>
      <c r="M88" s="131">
        <v>0.73570000000000002</v>
      </c>
      <c r="N88" s="128">
        <v>-3.04E-2</v>
      </c>
      <c r="O88" s="128">
        <v>2.98E-2</v>
      </c>
      <c r="P88" s="128">
        <v>0.30719999999999997</v>
      </c>
      <c r="Q88" s="128">
        <v>35297</v>
      </c>
      <c r="R88" s="128">
        <v>15107</v>
      </c>
      <c r="S88" s="139">
        <v>20190</v>
      </c>
      <c r="T88" s="138" t="s">
        <v>52</v>
      </c>
      <c r="U88" s="128">
        <v>4.0281300000000002E-4</v>
      </c>
      <c r="V88" s="128">
        <v>2.1910139999999998E-3</v>
      </c>
      <c r="W88" s="128">
        <v>0.85399999999999998</v>
      </c>
      <c r="X88" s="128">
        <v>537349</v>
      </c>
      <c r="Y88" s="126" t="s">
        <v>52</v>
      </c>
      <c r="Z88" s="147" t="s">
        <v>52</v>
      </c>
    </row>
    <row r="89" spans="1:26" ht="14" customHeight="1" x14ac:dyDescent="0.2">
      <c r="A89" s="131" t="s">
        <v>382</v>
      </c>
      <c r="B89" s="128">
        <v>2</v>
      </c>
      <c r="C89" s="128">
        <v>60475509</v>
      </c>
      <c r="D89" s="124" t="s">
        <v>200</v>
      </c>
      <c r="E89" s="141" t="s">
        <v>201</v>
      </c>
      <c r="F89" s="128">
        <v>0.39288600000000001</v>
      </c>
      <c r="G89" s="128">
        <v>-8.7197500000000001E-3</v>
      </c>
      <c r="H89" s="128">
        <v>1.4253899999999999E-3</v>
      </c>
      <c r="I89" s="129">
        <v>9.5000000000000003E-10</v>
      </c>
      <c r="J89" s="128">
        <v>462690</v>
      </c>
      <c r="K89" s="126" t="s">
        <v>52</v>
      </c>
      <c r="L89" s="126" t="s">
        <v>52</v>
      </c>
      <c r="M89" s="131">
        <v>0.39300000000000002</v>
      </c>
      <c r="N89" s="128">
        <v>-6.4000000000000003E-3</v>
      </c>
      <c r="O89" s="128">
        <v>9.4000000000000004E-3</v>
      </c>
      <c r="P89" s="128">
        <v>0.49680000000000002</v>
      </c>
      <c r="Q89" s="128">
        <v>162082</v>
      </c>
      <c r="R89" s="128">
        <v>43380</v>
      </c>
      <c r="S89" s="139">
        <v>118702</v>
      </c>
      <c r="T89" s="138" t="s">
        <v>52</v>
      </c>
      <c r="U89" s="128">
        <v>-3.1986639999999999E-3</v>
      </c>
      <c r="V89" s="128">
        <v>1.972381E-3</v>
      </c>
      <c r="W89" s="128">
        <v>0.105</v>
      </c>
      <c r="X89" s="128">
        <v>537349</v>
      </c>
      <c r="Y89" s="126" t="s">
        <v>52</v>
      </c>
      <c r="Z89" s="147" t="s">
        <v>52</v>
      </c>
    </row>
    <row r="90" spans="1:26" ht="14" customHeight="1" x14ac:dyDescent="0.2">
      <c r="A90" s="131" t="s">
        <v>340</v>
      </c>
      <c r="B90" s="128">
        <v>14</v>
      </c>
      <c r="C90" s="128">
        <v>104198251</v>
      </c>
      <c r="D90" s="124" t="s">
        <v>200</v>
      </c>
      <c r="E90" s="141" t="s">
        <v>201</v>
      </c>
      <c r="F90" s="128">
        <v>0.595136</v>
      </c>
      <c r="G90" s="128">
        <v>-1.0792899999999999E-2</v>
      </c>
      <c r="H90" s="128">
        <v>1.4159000000000001E-3</v>
      </c>
      <c r="I90" s="129">
        <v>2.5000000000000001E-14</v>
      </c>
      <c r="J90" s="128">
        <v>462690</v>
      </c>
      <c r="K90" s="126" t="s">
        <v>52</v>
      </c>
      <c r="L90" s="126" t="s">
        <v>52</v>
      </c>
      <c r="M90" s="131">
        <v>0.5948</v>
      </c>
      <c r="N90" s="128">
        <v>-2.69E-2</v>
      </c>
      <c r="O90" s="128">
        <v>9.1999999999999998E-3</v>
      </c>
      <c r="P90" s="128">
        <v>3.336E-3</v>
      </c>
      <c r="Q90" s="128">
        <v>162082</v>
      </c>
      <c r="R90" s="128">
        <v>43380</v>
      </c>
      <c r="S90" s="139">
        <v>118702</v>
      </c>
      <c r="T90" s="138" t="s">
        <v>52</v>
      </c>
      <c r="U90" s="128">
        <v>-5.7088809999999999E-3</v>
      </c>
      <c r="V90" s="128">
        <v>1.9627540000000001E-3</v>
      </c>
      <c r="W90" s="128">
        <v>3.63E-3</v>
      </c>
      <c r="X90" s="128">
        <v>537349</v>
      </c>
      <c r="Y90" s="126" t="s">
        <v>52</v>
      </c>
      <c r="Z90" s="147" t="s">
        <v>52</v>
      </c>
    </row>
    <row r="91" spans="1:26" ht="14" customHeight="1" x14ac:dyDescent="0.2">
      <c r="A91" s="131" t="s">
        <v>393</v>
      </c>
      <c r="B91" s="128">
        <v>2</v>
      </c>
      <c r="C91" s="128">
        <v>166199284</v>
      </c>
      <c r="D91" s="124" t="s">
        <v>200</v>
      </c>
      <c r="E91" s="141" t="s">
        <v>199</v>
      </c>
      <c r="F91" s="128">
        <v>0.52784500000000001</v>
      </c>
      <c r="G91" s="128">
        <v>-8.2564600000000002E-3</v>
      </c>
      <c r="H91" s="128">
        <v>1.3856300000000001E-3</v>
      </c>
      <c r="I91" s="129">
        <v>2.5000000000000001E-9</v>
      </c>
      <c r="J91" s="128">
        <v>462690</v>
      </c>
      <c r="K91" s="126" t="s">
        <v>52</v>
      </c>
      <c r="L91" s="126" t="s">
        <v>52</v>
      </c>
      <c r="M91" s="131">
        <v>0.52780000000000005</v>
      </c>
      <c r="N91" s="128">
        <v>1.8E-3</v>
      </c>
      <c r="O91" s="128">
        <v>0.01</v>
      </c>
      <c r="P91" s="128">
        <v>0.85750000000000004</v>
      </c>
      <c r="Q91" s="128">
        <v>126785</v>
      </c>
      <c r="R91" s="128">
        <v>28273</v>
      </c>
      <c r="S91" s="139">
        <v>98512</v>
      </c>
      <c r="T91" s="138" t="s">
        <v>52</v>
      </c>
      <c r="U91" s="128">
        <v>7.2933199999999996E-4</v>
      </c>
      <c r="V91" s="128">
        <v>1.935446E-3</v>
      </c>
      <c r="W91" s="128">
        <v>0.70599999999999996</v>
      </c>
      <c r="X91" s="128">
        <v>537349</v>
      </c>
      <c r="Y91" s="126" t="s">
        <v>52</v>
      </c>
      <c r="Z91" s="147" t="s">
        <v>52</v>
      </c>
    </row>
    <row r="92" spans="1:26" ht="14" customHeight="1" x14ac:dyDescent="0.2">
      <c r="A92" s="131" t="s">
        <v>204</v>
      </c>
      <c r="B92" s="128">
        <v>2</v>
      </c>
      <c r="C92" s="128">
        <v>113240183</v>
      </c>
      <c r="D92" s="124" t="s">
        <v>200</v>
      </c>
      <c r="E92" s="141" t="s">
        <v>201</v>
      </c>
      <c r="F92" s="128">
        <v>0.72385200000000005</v>
      </c>
      <c r="G92" s="128">
        <v>-9.5446599999999999E-3</v>
      </c>
      <c r="H92" s="128">
        <v>1.5574499999999999E-3</v>
      </c>
      <c r="I92" s="129">
        <v>8.9000000000000003E-10</v>
      </c>
      <c r="J92" s="128">
        <v>462690</v>
      </c>
      <c r="K92" s="126" t="s">
        <v>52</v>
      </c>
      <c r="L92" s="126" t="s">
        <v>52</v>
      </c>
      <c r="M92" s="131">
        <v>0.72529999999999994</v>
      </c>
      <c r="N92" s="128">
        <v>3.7000000000000002E-3</v>
      </c>
      <c r="O92" s="128">
        <v>1.0200000000000001E-2</v>
      </c>
      <c r="P92" s="128">
        <v>0.71479999999999999</v>
      </c>
      <c r="Q92" s="128">
        <v>162082</v>
      </c>
      <c r="R92" s="128">
        <v>43380</v>
      </c>
      <c r="S92" s="139">
        <v>118702</v>
      </c>
      <c r="T92" s="138" t="s">
        <v>52</v>
      </c>
      <c r="U92" s="128">
        <v>-8.0671670000000001E-3</v>
      </c>
      <c r="V92" s="128">
        <v>2.1483819999999999E-3</v>
      </c>
      <c r="W92" s="128">
        <v>1.6899999999999999E-4</v>
      </c>
      <c r="X92" s="128">
        <v>537349</v>
      </c>
      <c r="Y92" s="126" t="s">
        <v>52</v>
      </c>
      <c r="Z92" s="147" t="s">
        <v>52</v>
      </c>
    </row>
    <row r="93" spans="1:26" ht="14" customHeight="1" x14ac:dyDescent="0.2">
      <c r="A93" s="131" t="s">
        <v>359</v>
      </c>
      <c r="B93" s="128">
        <v>10</v>
      </c>
      <c r="C93" s="128">
        <v>106467853</v>
      </c>
      <c r="D93" s="124" t="s">
        <v>199</v>
      </c>
      <c r="E93" s="141" t="s">
        <v>198</v>
      </c>
      <c r="F93" s="128">
        <v>0.58528599999999997</v>
      </c>
      <c r="G93" s="128">
        <v>9.6269600000000004E-3</v>
      </c>
      <c r="H93" s="128">
        <v>1.41792E-3</v>
      </c>
      <c r="I93" s="129">
        <v>1.1000000000000001E-11</v>
      </c>
      <c r="J93" s="128">
        <v>462690</v>
      </c>
      <c r="K93" s="126" t="s">
        <v>52</v>
      </c>
      <c r="L93" s="126" t="s">
        <v>52</v>
      </c>
      <c r="M93" s="131">
        <v>0.58679999999999999</v>
      </c>
      <c r="N93" s="128">
        <v>1.24E-2</v>
      </c>
      <c r="O93" s="128">
        <v>9.2999999999999992E-3</v>
      </c>
      <c r="P93" s="128">
        <v>0.17879999999999999</v>
      </c>
      <c r="Q93" s="128">
        <v>162082</v>
      </c>
      <c r="R93" s="128">
        <v>43380</v>
      </c>
      <c r="S93" s="139">
        <v>118702</v>
      </c>
      <c r="T93" s="138" t="s">
        <v>52</v>
      </c>
      <c r="U93" s="128">
        <v>2.0084030000000002E-3</v>
      </c>
      <c r="V93" s="128">
        <v>2.0277590000000001E-3</v>
      </c>
      <c r="W93" s="128">
        <v>0.32200000000000001</v>
      </c>
      <c r="X93" s="128">
        <v>500531</v>
      </c>
      <c r="Y93" s="126" t="s">
        <v>52</v>
      </c>
      <c r="Z93" s="147" t="s">
        <v>52</v>
      </c>
    </row>
    <row r="94" spans="1:26" ht="14" customHeight="1" x14ac:dyDescent="0.2">
      <c r="A94" s="131" t="s">
        <v>543</v>
      </c>
      <c r="B94" s="128">
        <v>8</v>
      </c>
      <c r="C94" s="128">
        <v>76702058</v>
      </c>
      <c r="D94" s="124" t="s">
        <v>199</v>
      </c>
      <c r="E94" s="141" t="s">
        <v>201</v>
      </c>
      <c r="F94" s="128">
        <v>0.95809699999999998</v>
      </c>
      <c r="G94" s="128">
        <v>-9.2801499999999992E-3</v>
      </c>
      <c r="H94" s="128">
        <v>3.4841300000000002E-3</v>
      </c>
      <c r="I94" s="128">
        <v>7.7000000000000002E-3</v>
      </c>
      <c r="J94" s="128">
        <v>462690</v>
      </c>
      <c r="K94" s="126" t="s">
        <v>52</v>
      </c>
      <c r="L94" s="126" t="s">
        <v>52</v>
      </c>
      <c r="M94" s="131">
        <v>0.95930000000000004</v>
      </c>
      <c r="N94" s="128">
        <v>-0.11940000000000001</v>
      </c>
      <c r="O94" s="128">
        <v>2.3900000000000001E-2</v>
      </c>
      <c r="P94" s="129">
        <v>6.0299999999999999E-7</v>
      </c>
      <c r="Q94" s="128">
        <v>162082</v>
      </c>
      <c r="R94" s="128">
        <v>43380</v>
      </c>
      <c r="S94" s="139">
        <v>118702</v>
      </c>
      <c r="T94" s="138" t="s">
        <v>52</v>
      </c>
      <c r="U94" s="128">
        <v>-9.3952849999999997E-3</v>
      </c>
      <c r="V94" s="128">
        <v>4.8646940000000001E-3</v>
      </c>
      <c r="W94" s="128">
        <v>5.3400000000000003E-2</v>
      </c>
      <c r="X94" s="128">
        <v>537349</v>
      </c>
      <c r="Y94" s="126" t="s">
        <v>52</v>
      </c>
      <c r="Z94" s="147" t="s">
        <v>52</v>
      </c>
    </row>
    <row r="95" spans="1:26" ht="14" customHeight="1" x14ac:dyDescent="0.2">
      <c r="A95" s="131" t="s">
        <v>545</v>
      </c>
      <c r="B95" s="128">
        <v>1</v>
      </c>
      <c r="C95" s="128">
        <v>61738270</v>
      </c>
      <c r="D95" s="124" t="s">
        <v>201</v>
      </c>
      <c r="E95" s="141" t="s">
        <v>200</v>
      </c>
      <c r="F95" s="128">
        <v>0.54335299999999997</v>
      </c>
      <c r="G95" s="128">
        <v>3.7336000000000001E-3</v>
      </c>
      <c r="H95" s="128">
        <v>1.3892399999999999E-3</v>
      </c>
      <c r="I95" s="128">
        <v>7.1999999999999998E-3</v>
      </c>
      <c r="J95" s="128">
        <v>462690</v>
      </c>
      <c r="K95" s="126" t="s">
        <v>52</v>
      </c>
      <c r="L95" s="126" t="s">
        <v>52</v>
      </c>
      <c r="M95" s="131">
        <v>0.54100000000000004</v>
      </c>
      <c r="N95" s="128">
        <v>4.4400000000000002E-2</v>
      </c>
      <c r="O95" s="128">
        <v>9.1000000000000004E-3</v>
      </c>
      <c r="P95" s="129">
        <v>9.540000000000001E-7</v>
      </c>
      <c r="Q95" s="128">
        <v>162082</v>
      </c>
      <c r="R95" s="128">
        <v>43380</v>
      </c>
      <c r="S95" s="139">
        <v>118702</v>
      </c>
      <c r="T95" s="138" t="s">
        <v>52</v>
      </c>
      <c r="U95" s="128">
        <v>5.558393E-3</v>
      </c>
      <c r="V95" s="128">
        <v>1.939893E-3</v>
      </c>
      <c r="W95" s="128">
        <v>4.1700000000000001E-3</v>
      </c>
      <c r="X95" s="128">
        <v>535425</v>
      </c>
      <c r="Y95" s="126" t="s">
        <v>52</v>
      </c>
      <c r="Z95" s="147" t="s">
        <v>52</v>
      </c>
    </row>
    <row r="96" spans="1:26" ht="14" customHeight="1" x14ac:dyDescent="0.2">
      <c r="A96" s="131" t="s">
        <v>361</v>
      </c>
      <c r="B96" s="128">
        <v>11</v>
      </c>
      <c r="C96" s="128">
        <v>28674592</v>
      </c>
      <c r="D96" s="124" t="s">
        <v>199</v>
      </c>
      <c r="E96" s="141" t="s">
        <v>198</v>
      </c>
      <c r="F96" s="128">
        <v>0.70746399999999998</v>
      </c>
      <c r="G96" s="128">
        <v>1.0319099999999999E-2</v>
      </c>
      <c r="H96" s="128">
        <v>1.5278900000000001E-3</v>
      </c>
      <c r="I96" s="129">
        <v>1.4E-11</v>
      </c>
      <c r="J96" s="128">
        <v>462690</v>
      </c>
      <c r="K96" s="126" t="s">
        <v>52</v>
      </c>
      <c r="L96" s="126" t="s">
        <v>52</v>
      </c>
      <c r="M96" s="131">
        <v>0.71079999999999999</v>
      </c>
      <c r="N96" s="128">
        <v>-2.2000000000000001E-3</v>
      </c>
      <c r="O96" s="128">
        <v>1.01E-2</v>
      </c>
      <c r="P96" s="128">
        <v>0.82889999999999997</v>
      </c>
      <c r="Q96" s="128">
        <v>162082</v>
      </c>
      <c r="R96" s="128">
        <v>43380</v>
      </c>
      <c r="S96" s="139">
        <v>118702</v>
      </c>
      <c r="T96" s="138" t="s">
        <v>52</v>
      </c>
      <c r="U96" s="128">
        <v>4.6670360000000003E-3</v>
      </c>
      <c r="V96" s="128">
        <v>2.130201E-3</v>
      </c>
      <c r="W96" s="128">
        <v>2.8400000000000002E-2</v>
      </c>
      <c r="X96" s="128">
        <v>537349</v>
      </c>
      <c r="Y96" s="126" t="s">
        <v>52</v>
      </c>
      <c r="Z96" s="147" t="s">
        <v>52</v>
      </c>
    </row>
    <row r="97" spans="1:26" ht="14" customHeight="1" x14ac:dyDescent="0.2">
      <c r="A97" s="131" t="s">
        <v>366</v>
      </c>
      <c r="B97" s="128">
        <v>2</v>
      </c>
      <c r="C97" s="128">
        <v>182073742</v>
      </c>
      <c r="D97" s="124" t="s">
        <v>199</v>
      </c>
      <c r="E97" s="141" t="s">
        <v>200</v>
      </c>
      <c r="F97" s="128">
        <v>0.24997800000000001</v>
      </c>
      <c r="G97" s="128">
        <v>-1.04317E-2</v>
      </c>
      <c r="H97" s="128">
        <v>1.5967500000000001E-3</v>
      </c>
      <c r="I97" s="129">
        <v>6.3999999999999999E-11</v>
      </c>
      <c r="J97" s="128">
        <v>462690</v>
      </c>
      <c r="K97" s="126" t="s">
        <v>52</v>
      </c>
      <c r="L97" s="126" t="s">
        <v>52</v>
      </c>
      <c r="M97" s="131">
        <v>0.24979999999999999</v>
      </c>
      <c r="N97" s="128">
        <v>-3.1600000000000003E-2</v>
      </c>
      <c r="O97" s="128">
        <v>1.04E-2</v>
      </c>
      <c r="P97" s="128">
        <v>2.3389999999999999E-3</v>
      </c>
      <c r="Q97" s="128">
        <v>162082</v>
      </c>
      <c r="R97" s="128">
        <v>43380</v>
      </c>
      <c r="S97" s="139">
        <v>118702</v>
      </c>
      <c r="T97" s="138" t="s">
        <v>52</v>
      </c>
      <c r="U97" s="128">
        <v>-4.4288599999999997E-3</v>
      </c>
      <c r="V97" s="128">
        <v>2.2397710000000002E-3</v>
      </c>
      <c r="W97" s="128">
        <v>4.8099999999999997E-2</v>
      </c>
      <c r="X97" s="128">
        <v>537349</v>
      </c>
      <c r="Y97" s="126" t="s">
        <v>52</v>
      </c>
      <c r="Z97" s="147" t="s">
        <v>52</v>
      </c>
    </row>
    <row r="98" spans="1:26" ht="14" customHeight="1" x14ac:dyDescent="0.2">
      <c r="A98" s="131" t="s">
        <v>375</v>
      </c>
      <c r="B98" s="128">
        <v>9</v>
      </c>
      <c r="C98" s="128">
        <v>3014254</v>
      </c>
      <c r="D98" s="124" t="s">
        <v>200</v>
      </c>
      <c r="E98" s="141" t="s">
        <v>201</v>
      </c>
      <c r="F98" s="128">
        <v>0.51991200000000004</v>
      </c>
      <c r="G98" s="128">
        <v>-8.6624300000000005E-3</v>
      </c>
      <c r="H98" s="128">
        <v>1.3891000000000001E-3</v>
      </c>
      <c r="I98" s="129">
        <v>4.5E-10</v>
      </c>
      <c r="J98" s="128">
        <v>462690</v>
      </c>
      <c r="K98" s="126" t="s">
        <v>52</v>
      </c>
      <c r="L98" s="126" t="s">
        <v>52</v>
      </c>
      <c r="M98" s="131">
        <v>0.52210000000000001</v>
      </c>
      <c r="N98" s="129">
        <v>-5.9999999999999995E-4</v>
      </c>
      <c r="O98" s="128">
        <v>8.9999999999999993E-3</v>
      </c>
      <c r="P98" s="128">
        <v>0.95030000000000003</v>
      </c>
      <c r="Q98" s="128">
        <v>162082</v>
      </c>
      <c r="R98" s="128">
        <v>43380</v>
      </c>
      <c r="S98" s="139">
        <v>118702</v>
      </c>
      <c r="T98" s="138" t="s">
        <v>52</v>
      </c>
      <c r="U98" s="128">
        <v>-9.0652799999999998E-4</v>
      </c>
      <c r="V98" s="128">
        <v>1.932724E-3</v>
      </c>
      <c r="W98" s="128">
        <v>0.63900000000000001</v>
      </c>
      <c r="X98" s="128">
        <v>537349</v>
      </c>
      <c r="Y98" s="126" t="s">
        <v>52</v>
      </c>
      <c r="Z98" s="147" t="s">
        <v>52</v>
      </c>
    </row>
    <row r="99" spans="1:26" ht="14" customHeight="1" x14ac:dyDescent="0.2">
      <c r="A99" s="131" t="s">
        <v>422</v>
      </c>
      <c r="B99" s="128">
        <v>5</v>
      </c>
      <c r="C99" s="128">
        <v>87756918</v>
      </c>
      <c r="D99" s="124" t="s">
        <v>201</v>
      </c>
      <c r="E99" s="141" t="s">
        <v>200</v>
      </c>
      <c r="F99" s="128">
        <v>0.53952299999999997</v>
      </c>
      <c r="G99" s="128">
        <v>7.8770100000000003E-3</v>
      </c>
      <c r="H99" s="128">
        <v>1.3917199999999999E-3</v>
      </c>
      <c r="I99" s="129">
        <v>1.4999999999999999E-8</v>
      </c>
      <c r="J99" s="128">
        <v>462690</v>
      </c>
      <c r="K99" s="126" t="s">
        <v>52</v>
      </c>
      <c r="L99" s="126" t="s">
        <v>52</v>
      </c>
      <c r="M99" s="131">
        <v>0.53990000000000005</v>
      </c>
      <c r="N99" s="128">
        <v>2.58E-2</v>
      </c>
      <c r="O99" s="128">
        <v>9.1000000000000004E-3</v>
      </c>
      <c r="P99" s="128">
        <v>4.3860000000000001E-3</v>
      </c>
      <c r="Q99" s="128">
        <v>162082</v>
      </c>
      <c r="R99" s="128">
        <v>43380</v>
      </c>
      <c r="S99" s="139">
        <v>118702</v>
      </c>
      <c r="T99" s="138" t="s">
        <v>52</v>
      </c>
      <c r="U99" s="128">
        <v>-7.9578389999999995E-3</v>
      </c>
      <c r="V99" s="128">
        <v>1.935761E-3</v>
      </c>
      <c r="W99" s="129">
        <v>3.9700000000000003E-5</v>
      </c>
      <c r="X99" s="128">
        <v>537349</v>
      </c>
      <c r="Y99" s="126" t="s">
        <v>52</v>
      </c>
      <c r="Z99" s="147" t="s">
        <v>52</v>
      </c>
    </row>
    <row r="100" spans="1:26" ht="14" customHeight="1" x14ac:dyDescent="0.2">
      <c r="A100" s="131" t="s">
        <v>358</v>
      </c>
      <c r="B100" s="128">
        <v>2</v>
      </c>
      <c r="C100" s="128">
        <v>60136176</v>
      </c>
      <c r="D100" s="124" t="s">
        <v>200</v>
      </c>
      <c r="E100" s="141" t="s">
        <v>201</v>
      </c>
      <c r="F100" s="128">
        <v>0.51881900000000003</v>
      </c>
      <c r="G100" s="128">
        <v>-9.4417500000000005E-3</v>
      </c>
      <c r="H100" s="128">
        <v>1.3899100000000001E-3</v>
      </c>
      <c r="I100" s="129">
        <v>1.1000000000000001E-11</v>
      </c>
      <c r="J100" s="128">
        <v>462690</v>
      </c>
      <c r="K100" s="126" t="s">
        <v>52</v>
      </c>
      <c r="L100" s="126" t="s">
        <v>52</v>
      </c>
      <c r="M100" s="131">
        <v>0.5181</v>
      </c>
      <c r="N100" s="128">
        <v>4.7999999999999996E-3</v>
      </c>
      <c r="O100" s="128">
        <v>8.9999999999999993E-3</v>
      </c>
      <c r="P100" s="128">
        <v>0.59860000000000002</v>
      </c>
      <c r="Q100" s="128">
        <v>162082</v>
      </c>
      <c r="R100" s="128">
        <v>43380</v>
      </c>
      <c r="S100" s="139">
        <v>118702</v>
      </c>
      <c r="T100" s="138" t="s">
        <v>52</v>
      </c>
      <c r="U100" s="128">
        <v>5.21814E-4</v>
      </c>
      <c r="V100" s="128">
        <v>1.929999E-3</v>
      </c>
      <c r="W100" s="128">
        <v>0.78700000000000003</v>
      </c>
      <c r="X100" s="128">
        <v>537349</v>
      </c>
      <c r="Y100" s="126" t="s">
        <v>52</v>
      </c>
      <c r="Z100" s="147" t="s">
        <v>52</v>
      </c>
    </row>
    <row r="101" spans="1:26" ht="14" customHeight="1" x14ac:dyDescent="0.2">
      <c r="A101" s="131" t="s">
        <v>433</v>
      </c>
      <c r="B101" s="128">
        <v>7</v>
      </c>
      <c r="C101" s="128">
        <v>132664757</v>
      </c>
      <c r="D101" s="124" t="s">
        <v>201</v>
      </c>
      <c r="E101" s="141" t="s">
        <v>200</v>
      </c>
      <c r="F101" s="128">
        <v>0.31560700000000003</v>
      </c>
      <c r="G101" s="128">
        <v>-8.2923900000000002E-3</v>
      </c>
      <c r="H101" s="128">
        <v>1.49022E-3</v>
      </c>
      <c r="I101" s="129">
        <v>2.6000000000000001E-8</v>
      </c>
      <c r="J101" s="128">
        <v>462690</v>
      </c>
      <c r="K101" s="126" t="s">
        <v>52</v>
      </c>
      <c r="L101" s="126" t="s">
        <v>52</v>
      </c>
      <c r="M101" s="131">
        <v>0.31490000000000001</v>
      </c>
      <c r="N101" s="128">
        <v>-9.1000000000000004E-3</v>
      </c>
      <c r="O101" s="128">
        <v>9.7000000000000003E-3</v>
      </c>
      <c r="P101" s="128">
        <v>0.34649999999999997</v>
      </c>
      <c r="Q101" s="128">
        <v>162082</v>
      </c>
      <c r="R101" s="128">
        <v>43380</v>
      </c>
      <c r="S101" s="139">
        <v>118702</v>
      </c>
      <c r="T101" s="138" t="s">
        <v>52</v>
      </c>
      <c r="U101" s="128">
        <v>3.5273679999999999E-3</v>
      </c>
      <c r="V101" s="128">
        <v>2.0894329999999999E-3</v>
      </c>
      <c r="W101" s="128">
        <v>9.1200000000000003E-2</v>
      </c>
      <c r="X101" s="128">
        <v>537349</v>
      </c>
      <c r="Y101" s="126" t="s">
        <v>52</v>
      </c>
      <c r="Z101" s="147" t="s">
        <v>52</v>
      </c>
    </row>
    <row r="102" spans="1:26" ht="14" customHeight="1" x14ac:dyDescent="0.2">
      <c r="A102" s="131" t="s">
        <v>398</v>
      </c>
      <c r="B102" s="128">
        <v>20</v>
      </c>
      <c r="C102" s="128">
        <v>19616429</v>
      </c>
      <c r="D102" s="124" t="s">
        <v>201</v>
      </c>
      <c r="E102" s="141" t="s">
        <v>200</v>
      </c>
      <c r="F102" s="128">
        <v>0.76658999999999999</v>
      </c>
      <c r="G102" s="128">
        <v>9.7121399999999993E-3</v>
      </c>
      <c r="H102" s="128">
        <v>1.6363700000000001E-3</v>
      </c>
      <c r="I102" s="129">
        <v>2.8999999999999999E-9</v>
      </c>
      <c r="J102" s="128">
        <v>462690</v>
      </c>
      <c r="K102" s="126" t="s">
        <v>52</v>
      </c>
      <c r="L102" s="126" t="s">
        <v>52</v>
      </c>
      <c r="M102" s="131">
        <v>0.76600000000000001</v>
      </c>
      <c r="N102" s="128">
        <v>1.9199999999999998E-2</v>
      </c>
      <c r="O102" s="128">
        <v>1.0699999999999999E-2</v>
      </c>
      <c r="P102" s="128">
        <v>7.374E-2</v>
      </c>
      <c r="Q102" s="128">
        <v>162082</v>
      </c>
      <c r="R102" s="128">
        <v>43380</v>
      </c>
      <c r="S102" s="139">
        <v>118702</v>
      </c>
      <c r="T102" s="138" t="s">
        <v>52</v>
      </c>
      <c r="U102" s="128">
        <v>1.2786329999999999E-3</v>
      </c>
      <c r="V102" s="128">
        <v>2.281819E-3</v>
      </c>
      <c r="W102" s="128">
        <v>0.57499999999999996</v>
      </c>
      <c r="X102" s="128">
        <v>537349</v>
      </c>
      <c r="Y102" s="126" t="s">
        <v>52</v>
      </c>
      <c r="Z102" s="147" t="s">
        <v>52</v>
      </c>
    </row>
    <row r="103" spans="1:26" ht="14" customHeight="1" x14ac:dyDescent="0.2">
      <c r="A103" s="131" t="s">
        <v>425</v>
      </c>
      <c r="B103" s="128">
        <v>1</v>
      </c>
      <c r="C103" s="128">
        <v>32178489</v>
      </c>
      <c r="D103" s="124" t="s">
        <v>200</v>
      </c>
      <c r="E103" s="141" t="s">
        <v>201</v>
      </c>
      <c r="F103" s="128">
        <v>0.86955199999999999</v>
      </c>
      <c r="G103" s="128">
        <v>-1.1605499999999999E-2</v>
      </c>
      <c r="H103" s="128">
        <v>2.0578800000000002E-3</v>
      </c>
      <c r="I103" s="129">
        <v>1.7E-8</v>
      </c>
      <c r="J103" s="128">
        <v>462690</v>
      </c>
      <c r="K103" s="126" t="s">
        <v>52</v>
      </c>
      <c r="L103" s="126" t="s">
        <v>52</v>
      </c>
      <c r="M103" s="131">
        <v>0.86850000000000005</v>
      </c>
      <c r="N103" s="128">
        <v>7.4000000000000003E-3</v>
      </c>
      <c r="O103" s="128">
        <v>1.34E-2</v>
      </c>
      <c r="P103" s="128">
        <v>0.58169999999999999</v>
      </c>
      <c r="Q103" s="128">
        <v>162082</v>
      </c>
      <c r="R103" s="128">
        <v>43380</v>
      </c>
      <c r="S103" s="139">
        <v>118702</v>
      </c>
      <c r="T103" s="138" t="s">
        <v>52</v>
      </c>
      <c r="U103" s="128">
        <v>-2.0515170000000001E-3</v>
      </c>
      <c r="V103" s="128">
        <v>2.8367710000000001E-3</v>
      </c>
      <c r="W103" s="128">
        <v>0.47</v>
      </c>
      <c r="X103" s="128">
        <v>535425</v>
      </c>
      <c r="Y103" s="126" t="s">
        <v>52</v>
      </c>
      <c r="Z103" s="147" t="s">
        <v>52</v>
      </c>
    </row>
    <row r="104" spans="1:26" ht="14" customHeight="1" x14ac:dyDescent="0.2">
      <c r="A104" s="131" t="s">
        <v>404</v>
      </c>
      <c r="B104" s="128">
        <v>5</v>
      </c>
      <c r="C104" s="128">
        <v>106420589</v>
      </c>
      <c r="D104" s="124" t="s">
        <v>199</v>
      </c>
      <c r="E104" s="141" t="s">
        <v>201</v>
      </c>
      <c r="F104" s="128">
        <v>0.20849699999999999</v>
      </c>
      <c r="G104" s="128">
        <v>-1.01225E-2</v>
      </c>
      <c r="H104" s="128">
        <v>1.7221199999999999E-3</v>
      </c>
      <c r="I104" s="129">
        <v>4.2000000000000004E-9</v>
      </c>
      <c r="J104" s="128">
        <v>462690</v>
      </c>
      <c r="K104" s="126" t="s">
        <v>52</v>
      </c>
      <c r="L104" s="126" t="s">
        <v>52</v>
      </c>
      <c r="M104" s="131">
        <v>0.20549999999999999</v>
      </c>
      <c r="N104" s="128">
        <v>-4.8999999999999998E-3</v>
      </c>
      <c r="O104" s="128">
        <v>1.14E-2</v>
      </c>
      <c r="P104" s="128">
        <v>0.66690000000000005</v>
      </c>
      <c r="Q104" s="128">
        <v>162082</v>
      </c>
      <c r="R104" s="128">
        <v>43380</v>
      </c>
      <c r="S104" s="139">
        <v>118702</v>
      </c>
      <c r="T104" s="138" t="s">
        <v>52</v>
      </c>
      <c r="U104" s="128">
        <v>-6.6706800000000004E-4</v>
      </c>
      <c r="V104" s="128">
        <v>2.3808660000000001E-3</v>
      </c>
      <c r="W104" s="128">
        <v>0.77900000000000003</v>
      </c>
      <c r="X104" s="128">
        <v>537349</v>
      </c>
      <c r="Y104" s="126" t="s">
        <v>52</v>
      </c>
      <c r="Z104" s="147" t="s">
        <v>52</v>
      </c>
    </row>
    <row r="105" spans="1:26" ht="14" customHeight="1" x14ac:dyDescent="0.2">
      <c r="A105" s="131" t="s">
        <v>343</v>
      </c>
      <c r="B105" s="128">
        <v>1</v>
      </c>
      <c r="C105" s="128">
        <v>44076469</v>
      </c>
      <c r="D105" s="124" t="s">
        <v>198</v>
      </c>
      <c r="E105" s="141" t="s">
        <v>199</v>
      </c>
      <c r="F105" s="128">
        <v>0.30116100000000001</v>
      </c>
      <c r="G105" s="128">
        <v>1.12613E-2</v>
      </c>
      <c r="H105" s="128">
        <v>1.5085700000000001E-3</v>
      </c>
      <c r="I105" s="129">
        <v>8.3E-14</v>
      </c>
      <c r="J105" s="128">
        <v>462690</v>
      </c>
      <c r="K105" s="126" t="s">
        <v>52</v>
      </c>
      <c r="L105" s="126" t="s">
        <v>52</v>
      </c>
      <c r="M105" s="131">
        <v>0.30099999999999999</v>
      </c>
      <c r="N105" s="128">
        <v>1.03E-2</v>
      </c>
      <c r="O105" s="128">
        <v>9.7999999999999997E-3</v>
      </c>
      <c r="P105" s="128">
        <v>0.29570000000000002</v>
      </c>
      <c r="Q105" s="128">
        <v>162082</v>
      </c>
      <c r="R105" s="128">
        <v>43380</v>
      </c>
      <c r="S105" s="139">
        <v>118702</v>
      </c>
      <c r="T105" s="138" t="s">
        <v>52</v>
      </c>
      <c r="U105" s="128">
        <v>2.9522559999999999E-3</v>
      </c>
      <c r="V105" s="128">
        <v>2.1087549999999999E-3</v>
      </c>
      <c r="W105" s="128">
        <v>0.161</v>
      </c>
      <c r="X105" s="128">
        <v>535425</v>
      </c>
      <c r="Y105" s="126" t="s">
        <v>52</v>
      </c>
      <c r="Z105" s="147" t="s">
        <v>52</v>
      </c>
    </row>
    <row r="106" spans="1:26" ht="14" customHeight="1" x14ac:dyDescent="0.2">
      <c r="A106" s="131" t="s">
        <v>262</v>
      </c>
      <c r="B106" s="128">
        <v>5</v>
      </c>
      <c r="C106" s="128">
        <v>155902003</v>
      </c>
      <c r="D106" s="124" t="s">
        <v>198</v>
      </c>
      <c r="E106" s="141" t="s">
        <v>200</v>
      </c>
      <c r="F106" s="128">
        <v>0.75540799999999997</v>
      </c>
      <c r="G106" s="128">
        <v>4.6730900000000004E-3</v>
      </c>
      <c r="H106" s="128">
        <v>1.61681E-3</v>
      </c>
      <c r="I106" s="128">
        <v>3.8E-3</v>
      </c>
      <c r="J106" s="128">
        <v>462690</v>
      </c>
      <c r="K106" s="126" t="s">
        <v>52</v>
      </c>
      <c r="L106" s="126" t="s">
        <v>52</v>
      </c>
      <c r="M106" s="131">
        <v>0.75919999999999999</v>
      </c>
      <c r="N106" s="128">
        <v>-2.0999999999999999E-3</v>
      </c>
      <c r="O106" s="128">
        <v>1.06E-2</v>
      </c>
      <c r="P106" s="128">
        <v>0.84419999999999995</v>
      </c>
      <c r="Q106" s="128">
        <v>162082</v>
      </c>
      <c r="R106" s="128">
        <v>43380</v>
      </c>
      <c r="S106" s="139">
        <v>118702</v>
      </c>
      <c r="T106" s="138" t="s">
        <v>52</v>
      </c>
      <c r="U106" s="128">
        <v>-1.2731384E-2</v>
      </c>
      <c r="V106" s="128">
        <v>2.2684039999999999E-3</v>
      </c>
      <c r="W106" s="129">
        <v>1.9799999999999999E-8</v>
      </c>
      <c r="X106" s="128">
        <v>537349</v>
      </c>
      <c r="Y106" s="126" t="s">
        <v>52</v>
      </c>
      <c r="Z106" s="147" t="s">
        <v>52</v>
      </c>
    </row>
    <row r="107" spans="1:26" ht="14" customHeight="1" x14ac:dyDescent="0.2">
      <c r="A107" s="131" t="s">
        <v>272</v>
      </c>
      <c r="B107" s="128">
        <v>9</v>
      </c>
      <c r="C107" s="128">
        <v>108755622</v>
      </c>
      <c r="D107" s="124" t="s">
        <v>199</v>
      </c>
      <c r="E107" s="141" t="s">
        <v>198</v>
      </c>
      <c r="F107" s="128">
        <v>0.25633800000000001</v>
      </c>
      <c r="G107" s="128">
        <v>-1.8296300000000001E-3</v>
      </c>
      <c r="H107" s="128">
        <v>1.6174200000000001E-3</v>
      </c>
      <c r="I107" s="128">
        <v>0.26</v>
      </c>
      <c r="J107" s="128">
        <v>462690</v>
      </c>
      <c r="K107" s="126" t="s">
        <v>52</v>
      </c>
      <c r="L107" s="126" t="s">
        <v>52</v>
      </c>
      <c r="M107" s="131">
        <v>0.25979999999999998</v>
      </c>
      <c r="N107" s="128">
        <v>7.4999999999999997E-3</v>
      </c>
      <c r="O107" s="128">
        <v>2.8199999999999999E-2</v>
      </c>
      <c r="P107" s="128">
        <v>0.79</v>
      </c>
      <c r="Q107" s="128">
        <v>35297</v>
      </c>
      <c r="R107" s="128">
        <v>15107</v>
      </c>
      <c r="S107" s="139">
        <v>20190</v>
      </c>
      <c r="T107" s="138" t="s">
        <v>52</v>
      </c>
      <c r="U107" s="128">
        <v>-1.2476711999999999E-2</v>
      </c>
      <c r="V107" s="128">
        <v>2.2160040000000002E-3</v>
      </c>
      <c r="W107" s="129">
        <v>1.7999999999999999E-8</v>
      </c>
      <c r="X107" s="128">
        <v>537349</v>
      </c>
      <c r="Y107" s="126" t="s">
        <v>52</v>
      </c>
      <c r="Z107" s="147" t="s">
        <v>52</v>
      </c>
    </row>
    <row r="108" spans="1:26" ht="14" customHeight="1" x14ac:dyDescent="0.2">
      <c r="A108" s="131" t="s">
        <v>441</v>
      </c>
      <c r="B108" s="128">
        <v>16</v>
      </c>
      <c r="C108" s="128">
        <v>31165795</v>
      </c>
      <c r="D108" s="124" t="s">
        <v>198</v>
      </c>
      <c r="E108" s="141" t="s">
        <v>199</v>
      </c>
      <c r="F108" s="128">
        <v>0.48457800000000001</v>
      </c>
      <c r="G108" s="128">
        <v>7.7434399999999999E-3</v>
      </c>
      <c r="H108" s="128">
        <v>1.41026E-3</v>
      </c>
      <c r="I108" s="129">
        <v>4.0000000000000001E-8</v>
      </c>
      <c r="J108" s="128">
        <v>462690</v>
      </c>
      <c r="K108" s="126" t="s">
        <v>52</v>
      </c>
      <c r="L108" s="126" t="s">
        <v>52</v>
      </c>
      <c r="M108" s="131">
        <v>0.47920000000000001</v>
      </c>
      <c r="N108" s="128">
        <v>3.2000000000000002E-3</v>
      </c>
      <c r="O108" s="128">
        <v>3.27E-2</v>
      </c>
      <c r="P108" s="128">
        <v>0.92200000000000004</v>
      </c>
      <c r="Q108" s="128">
        <v>35297</v>
      </c>
      <c r="R108" s="128">
        <v>15107</v>
      </c>
      <c r="S108" s="139">
        <v>20190</v>
      </c>
      <c r="T108" s="138" t="s">
        <v>52</v>
      </c>
      <c r="U108" s="128">
        <v>-4.8898800000000001E-3</v>
      </c>
      <c r="V108" s="128">
        <v>1.932895E-3</v>
      </c>
      <c r="W108" s="128">
        <v>1.14E-2</v>
      </c>
      <c r="X108" s="128">
        <v>535425</v>
      </c>
      <c r="Y108" s="126" t="s">
        <v>52</v>
      </c>
      <c r="Z108" s="147" t="s">
        <v>52</v>
      </c>
    </row>
    <row r="109" spans="1:26" ht="14" customHeight="1" x14ac:dyDescent="0.2">
      <c r="A109" s="131" t="s">
        <v>214</v>
      </c>
      <c r="B109" s="128">
        <v>20</v>
      </c>
      <c r="C109" s="128">
        <v>61984317</v>
      </c>
      <c r="D109" s="124" t="s">
        <v>201</v>
      </c>
      <c r="E109" s="141" t="s">
        <v>200</v>
      </c>
      <c r="F109" s="128">
        <v>0.19123899999999999</v>
      </c>
      <c r="G109" s="128">
        <v>1.9115199999999999E-2</v>
      </c>
      <c r="H109" s="128">
        <v>1.7636399999999999E-3</v>
      </c>
      <c r="I109" s="129">
        <v>2.2999999999999999E-27</v>
      </c>
      <c r="J109" s="128">
        <v>462690</v>
      </c>
      <c r="K109" s="126" t="s">
        <v>52</v>
      </c>
      <c r="L109" s="126" t="s">
        <v>52</v>
      </c>
      <c r="M109" s="131">
        <v>0.1913</v>
      </c>
      <c r="N109" s="128">
        <v>-2.53E-2</v>
      </c>
      <c r="O109" s="128">
        <v>1.2E-2</v>
      </c>
      <c r="P109" s="128">
        <v>3.4700000000000002E-2</v>
      </c>
      <c r="Q109" s="128">
        <v>162082</v>
      </c>
      <c r="R109" s="128">
        <v>43380</v>
      </c>
      <c r="S109" s="139">
        <v>118702</v>
      </c>
      <c r="T109" s="138" t="s">
        <v>52</v>
      </c>
      <c r="U109" s="128">
        <v>3.3105610000000001E-3</v>
      </c>
      <c r="V109" s="128">
        <v>2.4539509999999998E-3</v>
      </c>
      <c r="W109" s="128">
        <v>0.17699999999999999</v>
      </c>
      <c r="X109" s="128">
        <v>537349</v>
      </c>
      <c r="Y109" s="126" t="s">
        <v>52</v>
      </c>
      <c r="Z109" s="147" t="s">
        <v>52</v>
      </c>
    </row>
    <row r="110" spans="1:26" ht="14" customHeight="1" x14ac:dyDescent="0.2">
      <c r="A110" s="131" t="s">
        <v>436</v>
      </c>
      <c r="B110" s="128">
        <v>16</v>
      </c>
      <c r="C110" s="128">
        <v>75640521</v>
      </c>
      <c r="D110" s="124" t="s">
        <v>200</v>
      </c>
      <c r="E110" s="141" t="s">
        <v>201</v>
      </c>
      <c r="F110" s="128">
        <v>0.90914899999999998</v>
      </c>
      <c r="G110" s="128">
        <v>1.34109E-2</v>
      </c>
      <c r="H110" s="128">
        <v>2.4193299999999999E-3</v>
      </c>
      <c r="I110" s="129">
        <v>2.9999999999999997E-8</v>
      </c>
      <c r="J110" s="128">
        <v>462690</v>
      </c>
      <c r="K110" s="126" t="s">
        <v>52</v>
      </c>
      <c r="L110" s="126" t="s">
        <v>52</v>
      </c>
      <c r="M110" s="131">
        <v>0.90949999999999998</v>
      </c>
      <c r="N110" s="128">
        <v>-9.4999999999999998E-3</v>
      </c>
      <c r="O110" s="128">
        <v>1.6E-2</v>
      </c>
      <c r="P110" s="128">
        <v>0.55549999999999999</v>
      </c>
      <c r="Q110" s="128">
        <v>162082</v>
      </c>
      <c r="R110" s="128">
        <v>43380</v>
      </c>
      <c r="S110" s="139">
        <v>118702</v>
      </c>
      <c r="T110" s="138" t="s">
        <v>52</v>
      </c>
      <c r="U110" s="128">
        <v>3.06391E-3</v>
      </c>
      <c r="V110" s="128">
        <v>3.4341509999999999E-3</v>
      </c>
      <c r="W110" s="128">
        <v>0.372</v>
      </c>
      <c r="X110" s="128">
        <v>535425</v>
      </c>
      <c r="Y110" s="126" t="s">
        <v>52</v>
      </c>
      <c r="Z110" s="147" t="s">
        <v>52</v>
      </c>
    </row>
    <row r="111" spans="1:26" ht="14" customHeight="1" x14ac:dyDescent="0.2">
      <c r="A111" s="131" t="s">
        <v>337</v>
      </c>
      <c r="B111" s="128">
        <v>20</v>
      </c>
      <c r="C111" s="128">
        <v>31145415</v>
      </c>
      <c r="D111" s="124" t="s">
        <v>198</v>
      </c>
      <c r="E111" s="141" t="s">
        <v>199</v>
      </c>
      <c r="F111" s="128">
        <v>0.76171599999999995</v>
      </c>
      <c r="G111" s="128">
        <v>-1.2803800000000001E-2</v>
      </c>
      <c r="H111" s="128">
        <v>1.62704E-3</v>
      </c>
      <c r="I111" s="129">
        <v>3.6000000000000001E-15</v>
      </c>
      <c r="J111" s="128">
        <v>462690</v>
      </c>
      <c r="K111" s="126" t="s">
        <v>52</v>
      </c>
      <c r="L111" s="126" t="s">
        <v>52</v>
      </c>
      <c r="M111" s="131">
        <v>0.7591</v>
      </c>
      <c r="N111" s="128">
        <v>-1.6E-2</v>
      </c>
      <c r="O111" s="128">
        <v>1.06E-2</v>
      </c>
      <c r="P111" s="128">
        <v>0.12859999999999999</v>
      </c>
      <c r="Q111" s="128">
        <v>162082</v>
      </c>
      <c r="R111" s="128">
        <v>43380</v>
      </c>
      <c r="S111" s="139">
        <v>118702</v>
      </c>
      <c r="T111" s="138" t="s">
        <v>52</v>
      </c>
      <c r="U111" s="128">
        <v>-6.1170469999999996E-3</v>
      </c>
      <c r="V111" s="128">
        <v>2.2276969999999998E-3</v>
      </c>
      <c r="W111" s="128">
        <v>6.0200000000000002E-3</v>
      </c>
      <c r="X111" s="128">
        <v>537349</v>
      </c>
      <c r="Y111" s="126" t="s">
        <v>52</v>
      </c>
      <c r="Z111" s="147" t="s">
        <v>52</v>
      </c>
    </row>
    <row r="112" spans="1:26" ht="14" customHeight="1" x14ac:dyDescent="0.2">
      <c r="A112" s="131" t="s">
        <v>442</v>
      </c>
      <c r="B112" s="128">
        <v>4</v>
      </c>
      <c r="C112" s="128">
        <v>23678196</v>
      </c>
      <c r="D112" s="124" t="s">
        <v>199</v>
      </c>
      <c r="E112" s="141" t="s">
        <v>200</v>
      </c>
      <c r="F112" s="128">
        <v>0.91236499999999998</v>
      </c>
      <c r="G112" s="128">
        <v>-1.3416300000000001E-2</v>
      </c>
      <c r="H112" s="128">
        <v>2.4475199999999999E-3</v>
      </c>
      <c r="I112" s="129">
        <v>4.1999999999999999E-8</v>
      </c>
      <c r="J112" s="128">
        <v>462690</v>
      </c>
      <c r="K112" s="126" t="s">
        <v>52</v>
      </c>
      <c r="L112" s="126" t="s">
        <v>52</v>
      </c>
      <c r="M112" s="131">
        <v>0.91239999999999999</v>
      </c>
      <c r="N112" s="128">
        <v>3.7000000000000002E-3</v>
      </c>
      <c r="O112" s="128">
        <v>1.61E-2</v>
      </c>
      <c r="P112" s="128">
        <v>0.81899999999999995</v>
      </c>
      <c r="Q112" s="128">
        <v>162082</v>
      </c>
      <c r="R112" s="128">
        <v>43380</v>
      </c>
      <c r="S112" s="139">
        <v>118702</v>
      </c>
      <c r="T112" s="138" t="s">
        <v>52</v>
      </c>
      <c r="U112" s="128">
        <v>-2.0838499999999999E-3</v>
      </c>
      <c r="V112" s="128">
        <v>3.412024E-3</v>
      </c>
      <c r="W112" s="128">
        <v>0.54100000000000004</v>
      </c>
      <c r="X112" s="128">
        <v>537349</v>
      </c>
      <c r="Y112" s="126" t="s">
        <v>52</v>
      </c>
      <c r="Z112" s="147" t="s">
        <v>52</v>
      </c>
    </row>
    <row r="113" spans="1:26" ht="14" customHeight="1" x14ac:dyDescent="0.2">
      <c r="A113" s="131" t="s">
        <v>212</v>
      </c>
      <c r="B113" s="128">
        <v>18</v>
      </c>
      <c r="C113" s="128">
        <v>50863861</v>
      </c>
      <c r="D113" s="124" t="s">
        <v>198</v>
      </c>
      <c r="E113" s="141" t="s">
        <v>199</v>
      </c>
      <c r="F113" s="128">
        <v>0.63990999999999998</v>
      </c>
      <c r="G113" s="128">
        <v>-8.5666300000000004E-3</v>
      </c>
      <c r="H113" s="128">
        <v>1.4567600000000001E-3</v>
      </c>
      <c r="I113" s="129">
        <v>4.1000000000000003E-9</v>
      </c>
      <c r="J113" s="128">
        <v>462690</v>
      </c>
      <c r="K113" s="126" t="s">
        <v>52</v>
      </c>
      <c r="L113" s="126" t="s">
        <v>52</v>
      </c>
      <c r="M113" s="131">
        <v>0.63880000000000003</v>
      </c>
      <c r="N113" s="128">
        <v>-1.8499999999999999E-2</v>
      </c>
      <c r="O113" s="128">
        <v>9.7000000000000003E-3</v>
      </c>
      <c r="P113" s="128">
        <v>5.765E-2</v>
      </c>
      <c r="Q113" s="128">
        <v>162082</v>
      </c>
      <c r="R113" s="128">
        <v>43380</v>
      </c>
      <c r="S113" s="139">
        <v>118702</v>
      </c>
      <c r="T113" s="138" t="s">
        <v>52</v>
      </c>
      <c r="U113" s="128">
        <v>4.4892659999999996E-3</v>
      </c>
      <c r="V113" s="128">
        <v>2.0036569999999998E-3</v>
      </c>
      <c r="W113" s="128">
        <v>2.5000000000000001E-2</v>
      </c>
      <c r="X113" s="128">
        <v>537349</v>
      </c>
      <c r="Y113" s="126" t="s">
        <v>52</v>
      </c>
      <c r="Z113" s="147" t="s">
        <v>52</v>
      </c>
    </row>
    <row r="114" spans="1:26" ht="14" customHeight="1" x14ac:dyDescent="0.2">
      <c r="A114" s="131" t="s">
        <v>381</v>
      </c>
      <c r="B114" s="128">
        <v>2</v>
      </c>
      <c r="C114" s="128">
        <v>44326028</v>
      </c>
      <c r="D114" s="124" t="s">
        <v>201</v>
      </c>
      <c r="E114" s="141" t="s">
        <v>200</v>
      </c>
      <c r="F114" s="128">
        <v>0.96825600000000001</v>
      </c>
      <c r="G114" s="128">
        <v>2.4344399999999999E-2</v>
      </c>
      <c r="H114" s="128">
        <v>3.9616499999999997E-3</v>
      </c>
      <c r="I114" s="129">
        <v>8.0000000000000003E-10</v>
      </c>
      <c r="J114" s="128">
        <v>462690</v>
      </c>
      <c r="K114" s="126" t="s">
        <v>52</v>
      </c>
      <c r="L114" s="126" t="s">
        <v>52</v>
      </c>
      <c r="M114" s="131">
        <v>0.96799999999999997</v>
      </c>
      <c r="N114" s="128">
        <v>2.81E-2</v>
      </c>
      <c r="O114" s="128">
        <v>2.7300000000000001E-2</v>
      </c>
      <c r="P114" s="128">
        <v>0.30309999999999998</v>
      </c>
      <c r="Q114" s="128">
        <v>162082</v>
      </c>
      <c r="R114" s="128">
        <v>43380</v>
      </c>
      <c r="S114" s="139">
        <v>118702</v>
      </c>
      <c r="T114" s="138" t="s">
        <v>52</v>
      </c>
      <c r="U114" s="128">
        <v>2.6277328999999999E-2</v>
      </c>
      <c r="V114" s="128">
        <v>5.5397470000000002E-3</v>
      </c>
      <c r="W114" s="129">
        <v>2.1500000000000002E-6</v>
      </c>
      <c r="X114" s="128">
        <v>537349</v>
      </c>
      <c r="Y114" s="126" t="s">
        <v>52</v>
      </c>
      <c r="Z114" s="147" t="s">
        <v>52</v>
      </c>
    </row>
    <row r="115" spans="1:26" ht="14" customHeight="1" x14ac:dyDescent="0.2">
      <c r="A115" s="131" t="s">
        <v>336</v>
      </c>
      <c r="B115" s="128">
        <v>2</v>
      </c>
      <c r="C115" s="128">
        <v>105973094</v>
      </c>
      <c r="D115" s="124" t="s">
        <v>199</v>
      </c>
      <c r="E115" s="141" t="s">
        <v>198</v>
      </c>
      <c r="F115" s="128">
        <v>0.87336000000000003</v>
      </c>
      <c r="G115" s="128">
        <v>-1.69073E-2</v>
      </c>
      <c r="H115" s="128">
        <v>2.0854599999999999E-3</v>
      </c>
      <c r="I115" s="129">
        <v>5.1999999999999997E-16</v>
      </c>
      <c r="J115" s="128">
        <v>462690</v>
      </c>
      <c r="K115" s="126" t="s">
        <v>52</v>
      </c>
      <c r="L115" s="126" t="s">
        <v>52</v>
      </c>
      <c r="M115" s="131">
        <v>0.87419999999999998</v>
      </c>
      <c r="N115" s="128">
        <v>-1.7899999999999999E-2</v>
      </c>
      <c r="O115" s="128">
        <v>1.3599999999999999E-2</v>
      </c>
      <c r="P115" s="128">
        <v>0.18779999999999999</v>
      </c>
      <c r="Q115" s="128">
        <v>162082</v>
      </c>
      <c r="R115" s="128">
        <v>43380</v>
      </c>
      <c r="S115" s="139">
        <v>118702</v>
      </c>
      <c r="T115" s="138" t="s">
        <v>52</v>
      </c>
      <c r="U115" s="128">
        <v>-1.581559E-3</v>
      </c>
      <c r="V115" s="128">
        <v>2.9268060000000001E-3</v>
      </c>
      <c r="W115" s="128">
        <v>0.58899999999999997</v>
      </c>
      <c r="X115" s="128">
        <v>537349</v>
      </c>
      <c r="Y115" s="126" t="s">
        <v>52</v>
      </c>
      <c r="Z115" s="147" t="s">
        <v>52</v>
      </c>
    </row>
    <row r="116" spans="1:26" ht="14" customHeight="1" x14ac:dyDescent="0.2">
      <c r="A116" s="131" t="s">
        <v>426</v>
      </c>
      <c r="B116" s="128">
        <v>2</v>
      </c>
      <c r="C116" s="128">
        <v>161362830</v>
      </c>
      <c r="D116" s="124" t="s">
        <v>200</v>
      </c>
      <c r="E116" s="141" t="s">
        <v>201</v>
      </c>
      <c r="F116" s="128">
        <v>0.96593899999999999</v>
      </c>
      <c r="G116" s="128">
        <v>2.1746100000000001E-2</v>
      </c>
      <c r="H116" s="128">
        <v>3.8567800000000002E-3</v>
      </c>
      <c r="I116" s="129">
        <v>1.7E-8</v>
      </c>
      <c r="J116" s="128">
        <v>462690</v>
      </c>
      <c r="K116" s="126" t="s">
        <v>52</v>
      </c>
      <c r="L116" s="126" t="s">
        <v>52</v>
      </c>
      <c r="M116" s="131">
        <v>0.96650000000000003</v>
      </c>
      <c r="N116" s="128">
        <v>-6.7699999999999996E-2</v>
      </c>
      <c r="O116" s="128">
        <v>2.69E-2</v>
      </c>
      <c r="P116" s="128">
        <v>1.171E-2</v>
      </c>
      <c r="Q116" s="128">
        <v>162082</v>
      </c>
      <c r="R116" s="128">
        <v>43380</v>
      </c>
      <c r="S116" s="139">
        <v>118702</v>
      </c>
      <c r="T116" s="138" t="s">
        <v>52</v>
      </c>
      <c r="U116" s="128">
        <v>-3.361929E-3</v>
      </c>
      <c r="V116" s="128">
        <v>5.2633050000000002E-3</v>
      </c>
      <c r="W116" s="128">
        <v>0.52300000000000002</v>
      </c>
      <c r="X116" s="128">
        <v>537349</v>
      </c>
      <c r="Y116" s="126" t="s">
        <v>52</v>
      </c>
      <c r="Z116" s="147" t="s">
        <v>52</v>
      </c>
    </row>
    <row r="117" spans="1:26" ht="14" customHeight="1" x14ac:dyDescent="0.2">
      <c r="A117" s="131" t="s">
        <v>380</v>
      </c>
      <c r="B117" s="128">
        <v>4</v>
      </c>
      <c r="C117" s="128">
        <v>2881256</v>
      </c>
      <c r="D117" s="124" t="s">
        <v>200</v>
      </c>
      <c r="E117" s="141" t="s">
        <v>198</v>
      </c>
      <c r="F117" s="128">
        <v>0.69469700000000001</v>
      </c>
      <c r="G117" s="128">
        <v>9.2856699999999993E-3</v>
      </c>
      <c r="H117" s="128">
        <v>1.5036100000000001E-3</v>
      </c>
      <c r="I117" s="129">
        <v>6.6E-10</v>
      </c>
      <c r="J117" s="128">
        <v>462690</v>
      </c>
      <c r="K117" s="126" t="s">
        <v>52</v>
      </c>
      <c r="L117" s="126" t="s">
        <v>52</v>
      </c>
      <c r="M117" s="131">
        <v>0.69469999999999998</v>
      </c>
      <c r="N117" s="128">
        <v>-2.4899999999999999E-2</v>
      </c>
      <c r="O117" s="128">
        <v>9.7999999999999997E-3</v>
      </c>
      <c r="P117" s="128">
        <v>1.074E-2</v>
      </c>
      <c r="Q117" s="128">
        <v>162082</v>
      </c>
      <c r="R117" s="128">
        <v>43380</v>
      </c>
      <c r="S117" s="139">
        <v>118702</v>
      </c>
      <c r="T117" s="138" t="s">
        <v>52</v>
      </c>
      <c r="U117" s="128">
        <v>5.8690369999999997E-3</v>
      </c>
      <c r="V117" s="128">
        <v>2.0894329999999999E-3</v>
      </c>
      <c r="W117" s="128">
        <v>4.9800000000000001E-3</v>
      </c>
      <c r="X117" s="128">
        <v>537349</v>
      </c>
      <c r="Y117" s="126" t="s">
        <v>52</v>
      </c>
      <c r="Z117" s="147" t="s">
        <v>52</v>
      </c>
    </row>
    <row r="118" spans="1:26" ht="14" customHeight="1" x14ac:dyDescent="0.2">
      <c r="A118" s="131" t="s">
        <v>414</v>
      </c>
      <c r="B118" s="128">
        <v>13</v>
      </c>
      <c r="C118" s="128">
        <v>67332812</v>
      </c>
      <c r="D118" s="124" t="s">
        <v>201</v>
      </c>
      <c r="E118" s="141" t="s">
        <v>198</v>
      </c>
      <c r="F118" s="128">
        <v>0.65060600000000002</v>
      </c>
      <c r="G118" s="128">
        <v>8.3691400000000006E-3</v>
      </c>
      <c r="H118" s="128">
        <v>1.4610999999999999E-3</v>
      </c>
      <c r="I118" s="129">
        <v>1E-8</v>
      </c>
      <c r="J118" s="128">
        <v>462690</v>
      </c>
      <c r="K118" s="126" t="s">
        <v>52</v>
      </c>
      <c r="L118" s="126" t="s">
        <v>52</v>
      </c>
      <c r="M118" s="131">
        <v>0.65</v>
      </c>
      <c r="N118" s="128">
        <v>7.0000000000000001E-3</v>
      </c>
      <c r="O118" s="128">
        <v>9.4999999999999998E-3</v>
      </c>
      <c r="P118" s="128">
        <v>0.46079999999999999</v>
      </c>
      <c r="Q118" s="128">
        <v>162082</v>
      </c>
      <c r="R118" s="128">
        <v>43380</v>
      </c>
      <c r="S118" s="139">
        <v>118702</v>
      </c>
      <c r="T118" s="138" t="s">
        <v>52</v>
      </c>
      <c r="U118" s="128">
        <v>4.749077E-3</v>
      </c>
      <c r="V118" s="128">
        <v>2.0158709999999998E-3</v>
      </c>
      <c r="W118" s="128">
        <v>1.8499999999999999E-2</v>
      </c>
      <c r="X118" s="128">
        <v>537349</v>
      </c>
      <c r="Y118" s="126" t="s">
        <v>52</v>
      </c>
      <c r="Z118" s="147" t="s">
        <v>52</v>
      </c>
    </row>
    <row r="119" spans="1:26" ht="14" customHeight="1" x14ac:dyDescent="0.2">
      <c r="A119" s="131" t="s">
        <v>406</v>
      </c>
      <c r="B119" s="128">
        <v>15</v>
      </c>
      <c r="C119" s="128">
        <v>99204483</v>
      </c>
      <c r="D119" s="124" t="s">
        <v>200</v>
      </c>
      <c r="E119" s="141" t="s">
        <v>201</v>
      </c>
      <c r="F119" s="128">
        <v>0.488672</v>
      </c>
      <c r="G119" s="128">
        <v>-8.1505599999999994E-3</v>
      </c>
      <c r="H119" s="128">
        <v>1.38941E-3</v>
      </c>
      <c r="I119" s="129">
        <v>4.4999999999999998E-9</v>
      </c>
      <c r="J119" s="128">
        <v>462690</v>
      </c>
      <c r="K119" s="126" t="s">
        <v>52</v>
      </c>
      <c r="L119" s="126" t="s">
        <v>52</v>
      </c>
      <c r="M119" s="131">
        <v>0.48759999999999998</v>
      </c>
      <c r="N119" s="128">
        <v>-1.4E-3</v>
      </c>
      <c r="O119" s="128">
        <v>8.9999999999999993E-3</v>
      </c>
      <c r="P119" s="128">
        <v>0.87360000000000004</v>
      </c>
      <c r="Q119" s="128">
        <v>162082</v>
      </c>
      <c r="R119" s="128">
        <v>43380</v>
      </c>
      <c r="S119" s="139">
        <v>118702</v>
      </c>
      <c r="T119" s="138" t="s">
        <v>52</v>
      </c>
      <c r="U119" s="128">
        <v>-5.002378E-3</v>
      </c>
      <c r="V119" s="128">
        <v>1.9297089999999999E-3</v>
      </c>
      <c r="W119" s="128">
        <v>9.5399999999999999E-3</v>
      </c>
      <c r="X119" s="128">
        <v>537349</v>
      </c>
      <c r="Y119" s="126" t="s">
        <v>52</v>
      </c>
      <c r="Z119" s="147" t="s">
        <v>52</v>
      </c>
    </row>
    <row r="120" spans="1:26" ht="14" customHeight="1" x14ac:dyDescent="0.2">
      <c r="A120" s="131" t="s">
        <v>424</v>
      </c>
      <c r="B120" s="128">
        <v>2</v>
      </c>
      <c r="C120" s="128">
        <v>22548774</v>
      </c>
      <c r="D120" s="124" t="s">
        <v>200</v>
      </c>
      <c r="E120" s="141" t="s">
        <v>201</v>
      </c>
      <c r="F120" s="128">
        <v>0.433309</v>
      </c>
      <c r="G120" s="128">
        <v>7.9328200000000001E-3</v>
      </c>
      <c r="H120" s="128">
        <v>1.4036299999999999E-3</v>
      </c>
      <c r="I120" s="129">
        <v>1.6000000000000001E-8</v>
      </c>
      <c r="J120" s="128">
        <v>462690</v>
      </c>
      <c r="K120" s="126" t="s">
        <v>52</v>
      </c>
      <c r="L120" s="126" t="s">
        <v>52</v>
      </c>
      <c r="M120" s="131">
        <v>0.43369999999999997</v>
      </c>
      <c r="N120" s="128">
        <v>2.3099999999999999E-2</v>
      </c>
      <c r="O120" s="128">
        <v>9.1000000000000004E-3</v>
      </c>
      <c r="P120" s="128">
        <v>1.136E-2</v>
      </c>
      <c r="Q120" s="128">
        <v>162082</v>
      </c>
      <c r="R120" s="128">
        <v>43380</v>
      </c>
      <c r="S120" s="139">
        <v>118702</v>
      </c>
      <c r="T120" s="138" t="s">
        <v>52</v>
      </c>
      <c r="U120" s="129">
        <v>8.9499999999999994E-5</v>
      </c>
      <c r="V120" s="128">
        <v>1.948431E-3</v>
      </c>
      <c r="W120" s="128">
        <v>0.96299999999999997</v>
      </c>
      <c r="X120" s="128">
        <v>537349</v>
      </c>
      <c r="Y120" s="126" t="s">
        <v>52</v>
      </c>
      <c r="Z120" s="147" t="s">
        <v>52</v>
      </c>
    </row>
    <row r="121" spans="1:26" ht="14" customHeight="1" x14ac:dyDescent="0.2">
      <c r="A121" s="131" t="s">
        <v>347</v>
      </c>
      <c r="B121" s="128">
        <v>3</v>
      </c>
      <c r="C121" s="128">
        <v>49317338</v>
      </c>
      <c r="D121" s="124" t="s">
        <v>200</v>
      </c>
      <c r="E121" s="141" t="s">
        <v>201</v>
      </c>
      <c r="F121" s="128">
        <v>0.267372</v>
      </c>
      <c r="G121" s="128">
        <v>1.11141E-2</v>
      </c>
      <c r="H121" s="128">
        <v>1.56621E-3</v>
      </c>
      <c r="I121" s="129">
        <v>1.2999999999999999E-12</v>
      </c>
      <c r="J121" s="128">
        <v>462690</v>
      </c>
      <c r="K121" s="126" t="s">
        <v>52</v>
      </c>
      <c r="L121" s="126" t="s">
        <v>52</v>
      </c>
      <c r="M121" s="131">
        <v>0.26729999999999998</v>
      </c>
      <c r="N121" s="128">
        <v>3.0999999999999999E-3</v>
      </c>
      <c r="O121" s="128">
        <v>1.03E-2</v>
      </c>
      <c r="P121" s="128">
        <v>0.76090000000000002</v>
      </c>
      <c r="Q121" s="128">
        <v>162082</v>
      </c>
      <c r="R121" s="128">
        <v>43380</v>
      </c>
      <c r="S121" s="139">
        <v>118702</v>
      </c>
      <c r="T121" s="138" t="s">
        <v>52</v>
      </c>
      <c r="U121" s="128">
        <v>6.7531589999999999E-3</v>
      </c>
      <c r="V121" s="128">
        <v>2.1910139999999998E-3</v>
      </c>
      <c r="W121" s="128">
        <v>2.0500000000000002E-3</v>
      </c>
      <c r="X121" s="128">
        <v>537349</v>
      </c>
      <c r="Y121" s="126" t="s">
        <v>52</v>
      </c>
      <c r="Z121" s="147" t="s">
        <v>52</v>
      </c>
    </row>
    <row r="122" spans="1:26" ht="14" customHeight="1" x14ac:dyDescent="0.2">
      <c r="A122" s="131" t="s">
        <v>383</v>
      </c>
      <c r="B122" s="128">
        <v>3</v>
      </c>
      <c r="C122" s="128">
        <v>16859710</v>
      </c>
      <c r="D122" s="124" t="s">
        <v>198</v>
      </c>
      <c r="E122" s="141" t="s">
        <v>200</v>
      </c>
      <c r="F122" s="128">
        <v>0.63292099999999996</v>
      </c>
      <c r="G122" s="128">
        <v>-8.7525299999999997E-3</v>
      </c>
      <c r="H122" s="128">
        <v>1.4392000000000001E-3</v>
      </c>
      <c r="I122" s="129">
        <v>1.2E-9</v>
      </c>
      <c r="J122" s="128">
        <v>462690</v>
      </c>
      <c r="K122" s="126" t="s">
        <v>52</v>
      </c>
      <c r="L122" s="126" t="s">
        <v>52</v>
      </c>
      <c r="M122" s="131">
        <v>0.63270000000000004</v>
      </c>
      <c r="N122" s="128">
        <v>-8.9999999999999993E-3</v>
      </c>
      <c r="O122" s="128">
        <v>9.2999999999999992E-3</v>
      </c>
      <c r="P122" s="128">
        <v>0.33450000000000002</v>
      </c>
      <c r="Q122" s="128">
        <v>162082</v>
      </c>
      <c r="R122" s="128">
        <v>43380</v>
      </c>
      <c r="S122" s="139">
        <v>118702</v>
      </c>
      <c r="T122" s="138" t="s">
        <v>52</v>
      </c>
      <c r="U122" s="128">
        <v>-4.1695359999999997E-3</v>
      </c>
      <c r="V122" s="128">
        <v>1.996846E-3</v>
      </c>
      <c r="W122" s="128">
        <v>3.6900000000000002E-2</v>
      </c>
      <c r="X122" s="128">
        <v>537349</v>
      </c>
      <c r="Y122" s="126" t="s">
        <v>52</v>
      </c>
      <c r="Z122" s="147" t="s">
        <v>52</v>
      </c>
    </row>
    <row r="123" spans="1:26" ht="14" customHeight="1" x14ac:dyDescent="0.2">
      <c r="A123" s="131" t="s">
        <v>357</v>
      </c>
      <c r="B123" s="128">
        <v>6</v>
      </c>
      <c r="C123" s="128">
        <v>26255451</v>
      </c>
      <c r="D123" s="124" t="s">
        <v>199</v>
      </c>
      <c r="E123" s="141" t="s">
        <v>198</v>
      </c>
      <c r="F123" s="128">
        <v>0.42110799999999998</v>
      </c>
      <c r="G123" s="128">
        <v>9.5817000000000003E-3</v>
      </c>
      <c r="H123" s="128">
        <v>1.4019200000000001E-3</v>
      </c>
      <c r="I123" s="129">
        <v>8.1999999999999998E-12</v>
      </c>
      <c r="J123" s="128">
        <v>462690</v>
      </c>
      <c r="K123" s="126" t="s">
        <v>52</v>
      </c>
      <c r="L123" s="126" t="s">
        <v>52</v>
      </c>
      <c r="M123" s="131">
        <v>0.4204</v>
      </c>
      <c r="N123" s="128">
        <v>-1.2999999999999999E-2</v>
      </c>
      <c r="O123" s="128">
        <v>9.5999999999999992E-3</v>
      </c>
      <c r="P123" s="128">
        <v>0.1736</v>
      </c>
      <c r="Q123" s="128">
        <v>162082</v>
      </c>
      <c r="R123" s="128">
        <v>43380</v>
      </c>
      <c r="S123" s="139">
        <v>118702</v>
      </c>
      <c r="T123" s="138" t="s">
        <v>52</v>
      </c>
      <c r="U123" s="128">
        <v>7.7589800000000002E-4</v>
      </c>
      <c r="V123" s="128">
        <v>1.9581899999999998E-3</v>
      </c>
      <c r="W123" s="128">
        <v>0.69199999999999995</v>
      </c>
      <c r="X123" s="128">
        <v>533585</v>
      </c>
      <c r="Y123" s="126" t="s">
        <v>52</v>
      </c>
      <c r="Z123" s="147" t="s">
        <v>52</v>
      </c>
    </row>
    <row r="124" spans="1:26" ht="14" customHeight="1" x14ac:dyDescent="0.2">
      <c r="A124" s="131" t="s">
        <v>268</v>
      </c>
      <c r="B124" s="128">
        <v>7</v>
      </c>
      <c r="C124" s="128">
        <v>153489744</v>
      </c>
      <c r="D124" s="124" t="s">
        <v>200</v>
      </c>
      <c r="E124" s="141" t="s">
        <v>201</v>
      </c>
      <c r="F124" s="128">
        <v>0.53197399999999995</v>
      </c>
      <c r="G124" s="128">
        <v>-6.63913E-3</v>
      </c>
      <c r="H124" s="128">
        <v>1.4014800000000001E-3</v>
      </c>
      <c r="I124" s="129">
        <v>2.2000000000000001E-6</v>
      </c>
      <c r="J124" s="128">
        <v>462690</v>
      </c>
      <c r="K124" s="126" t="s">
        <v>52</v>
      </c>
      <c r="L124" s="126" t="s">
        <v>52</v>
      </c>
      <c r="M124" s="131">
        <v>0.53400000000000003</v>
      </c>
      <c r="N124" s="128">
        <v>-7.4999999999999997E-3</v>
      </c>
      <c r="O124" s="128">
        <v>0.01</v>
      </c>
      <c r="P124" s="128">
        <v>0.45629999999999998</v>
      </c>
      <c r="Q124" s="128">
        <v>162082</v>
      </c>
      <c r="R124" s="128">
        <v>43380</v>
      </c>
      <c r="S124" s="139">
        <v>118702</v>
      </c>
      <c r="T124" s="138" t="s">
        <v>52</v>
      </c>
      <c r="U124" s="128">
        <v>-1.2752539E-2</v>
      </c>
      <c r="V124" s="128">
        <v>1.935761E-3</v>
      </c>
      <c r="W124" s="129">
        <v>4.4400000000000003E-11</v>
      </c>
      <c r="X124" s="128">
        <v>537349</v>
      </c>
      <c r="Y124" s="126" t="s">
        <v>52</v>
      </c>
      <c r="Z124" s="147" t="s">
        <v>52</v>
      </c>
    </row>
    <row r="125" spans="1:26" ht="14" customHeight="1" x14ac:dyDescent="0.2">
      <c r="A125" s="131" t="s">
        <v>443</v>
      </c>
      <c r="B125" s="128">
        <v>7</v>
      </c>
      <c r="C125" s="128">
        <v>132309592</v>
      </c>
      <c r="D125" s="124" t="s">
        <v>201</v>
      </c>
      <c r="E125" s="141" t="s">
        <v>200</v>
      </c>
      <c r="F125" s="128">
        <v>0.50326099999999996</v>
      </c>
      <c r="G125" s="128">
        <v>-7.5843400000000002E-3</v>
      </c>
      <c r="H125" s="128">
        <v>1.3869500000000001E-3</v>
      </c>
      <c r="I125" s="129">
        <v>4.4999999999999999E-8</v>
      </c>
      <c r="J125" s="128">
        <v>462690</v>
      </c>
      <c r="K125" s="126" t="s">
        <v>52</v>
      </c>
      <c r="L125" s="126" t="s">
        <v>52</v>
      </c>
      <c r="M125" s="131">
        <v>0.50360000000000005</v>
      </c>
      <c r="N125" s="128">
        <v>-1.11E-2</v>
      </c>
      <c r="O125" s="128">
        <v>9.1999999999999998E-3</v>
      </c>
      <c r="P125" s="128">
        <v>0.22550000000000001</v>
      </c>
      <c r="Q125" s="128">
        <v>162082</v>
      </c>
      <c r="R125" s="128">
        <v>43380</v>
      </c>
      <c r="S125" s="139">
        <v>118702</v>
      </c>
      <c r="T125" s="138" t="s">
        <v>52</v>
      </c>
      <c r="U125" s="128">
        <v>-7.81323E-4</v>
      </c>
      <c r="V125" s="128">
        <v>1.929339E-3</v>
      </c>
      <c r="W125" s="128">
        <v>0.68600000000000005</v>
      </c>
      <c r="X125" s="128">
        <v>537349</v>
      </c>
      <c r="Y125" s="126" t="s">
        <v>52</v>
      </c>
      <c r="Z125" s="147" t="s">
        <v>52</v>
      </c>
    </row>
    <row r="126" spans="1:26" ht="14" customHeight="1" x14ac:dyDescent="0.2">
      <c r="A126" s="131" t="s">
        <v>411</v>
      </c>
      <c r="B126" s="128">
        <v>7</v>
      </c>
      <c r="C126" s="128">
        <v>99081730</v>
      </c>
      <c r="D126" s="124" t="s">
        <v>199</v>
      </c>
      <c r="E126" s="141" t="s">
        <v>198</v>
      </c>
      <c r="F126" s="128">
        <v>0.84555100000000005</v>
      </c>
      <c r="G126" s="128">
        <v>1.1063999999999999E-2</v>
      </c>
      <c r="H126" s="128">
        <v>1.9164500000000001E-3</v>
      </c>
      <c r="I126" s="129">
        <v>7.8000000000000004E-9</v>
      </c>
      <c r="J126" s="128">
        <v>462690</v>
      </c>
      <c r="K126" s="126" t="s">
        <v>52</v>
      </c>
      <c r="L126" s="126" t="s">
        <v>52</v>
      </c>
      <c r="M126" s="131">
        <v>0.84489999999999998</v>
      </c>
      <c r="N126" s="128">
        <v>-5.5999999999999999E-3</v>
      </c>
      <c r="O126" s="128">
        <v>1.26E-2</v>
      </c>
      <c r="P126" s="128">
        <v>0.65569999999999995</v>
      </c>
      <c r="Q126" s="128">
        <v>162082</v>
      </c>
      <c r="R126" s="128">
        <v>43380</v>
      </c>
      <c r="S126" s="139">
        <v>118702</v>
      </c>
      <c r="T126" s="138" t="s">
        <v>52</v>
      </c>
      <c r="U126" s="128">
        <v>1.059476E-2</v>
      </c>
      <c r="V126" s="128">
        <v>2.665401E-3</v>
      </c>
      <c r="W126" s="129">
        <v>7.2299999999999996E-5</v>
      </c>
      <c r="X126" s="128">
        <v>537349</v>
      </c>
      <c r="Y126" s="126" t="s">
        <v>52</v>
      </c>
      <c r="Z126" s="147" t="s">
        <v>52</v>
      </c>
    </row>
    <row r="127" spans="1:26" ht="14" customHeight="1" x14ac:dyDescent="0.2">
      <c r="A127" s="131" t="s">
        <v>377</v>
      </c>
      <c r="B127" s="128">
        <v>9</v>
      </c>
      <c r="C127" s="128">
        <v>82430418</v>
      </c>
      <c r="D127" s="124" t="s">
        <v>198</v>
      </c>
      <c r="E127" s="141" t="s">
        <v>199</v>
      </c>
      <c r="F127" s="128">
        <v>0.42730699999999999</v>
      </c>
      <c r="G127" s="128">
        <v>8.7343300000000002E-3</v>
      </c>
      <c r="H127" s="128">
        <v>1.4050099999999999E-3</v>
      </c>
      <c r="I127" s="129">
        <v>5.1E-10</v>
      </c>
      <c r="J127" s="128">
        <v>462690</v>
      </c>
      <c r="K127" s="126" t="s">
        <v>52</v>
      </c>
      <c r="L127" s="126" t="s">
        <v>52</v>
      </c>
      <c r="M127" s="131">
        <v>0.4304</v>
      </c>
      <c r="N127" s="128">
        <v>-3.0000000000000001E-3</v>
      </c>
      <c r="O127" s="128">
        <v>9.1999999999999998E-3</v>
      </c>
      <c r="P127" s="128">
        <v>0.74219999999999997</v>
      </c>
      <c r="Q127" s="128">
        <v>162082</v>
      </c>
      <c r="R127" s="128">
        <v>43380</v>
      </c>
      <c r="S127" s="139">
        <v>118702</v>
      </c>
      <c r="T127" s="138" t="s">
        <v>52</v>
      </c>
      <c r="U127" s="128">
        <v>-7.6483970000000004E-3</v>
      </c>
      <c r="V127" s="128">
        <v>1.9489920000000001E-3</v>
      </c>
      <c r="W127" s="129">
        <v>8.7800000000000006E-5</v>
      </c>
      <c r="X127" s="128">
        <v>537349</v>
      </c>
      <c r="Y127" s="126" t="s">
        <v>52</v>
      </c>
      <c r="Z127" s="147" t="s">
        <v>52</v>
      </c>
    </row>
    <row r="128" spans="1:26" ht="14" customHeight="1" x14ac:dyDescent="0.2">
      <c r="A128" s="131" t="s">
        <v>395</v>
      </c>
      <c r="B128" s="128">
        <v>10</v>
      </c>
      <c r="C128" s="128">
        <v>104438565</v>
      </c>
      <c r="D128" s="124" t="s">
        <v>201</v>
      </c>
      <c r="E128" s="141" t="s">
        <v>200</v>
      </c>
      <c r="F128" s="128">
        <v>0.62342900000000001</v>
      </c>
      <c r="G128" s="128">
        <v>8.5502500000000006E-3</v>
      </c>
      <c r="H128" s="128">
        <v>1.43575E-3</v>
      </c>
      <c r="I128" s="129">
        <v>2.6000000000000001E-9</v>
      </c>
      <c r="J128" s="128">
        <v>462690</v>
      </c>
      <c r="K128" s="126" t="s">
        <v>52</v>
      </c>
      <c r="L128" s="126" t="s">
        <v>52</v>
      </c>
      <c r="M128" s="131">
        <v>0.62170000000000003</v>
      </c>
      <c r="N128" s="128">
        <v>-1.6799999999999999E-2</v>
      </c>
      <c r="O128" s="128">
        <v>9.2999999999999992E-3</v>
      </c>
      <c r="P128" s="128">
        <v>7.2090000000000001E-2</v>
      </c>
      <c r="Q128" s="128">
        <v>162082</v>
      </c>
      <c r="R128" s="128">
        <v>43380</v>
      </c>
      <c r="S128" s="139">
        <v>118702</v>
      </c>
      <c r="T128" s="138" t="s">
        <v>52</v>
      </c>
      <c r="U128" s="128">
        <v>8.7597E-4</v>
      </c>
      <c r="V128" s="128">
        <v>1.978615E-3</v>
      </c>
      <c r="W128" s="128">
        <v>0.65800000000000003</v>
      </c>
      <c r="X128" s="128">
        <v>537349</v>
      </c>
      <c r="Y128" s="126" t="s">
        <v>52</v>
      </c>
      <c r="Z128" s="147" t="s">
        <v>52</v>
      </c>
    </row>
    <row r="129" spans="1:26" ht="14" customHeight="1" x14ac:dyDescent="0.2">
      <c r="A129" s="131" t="s">
        <v>572</v>
      </c>
      <c r="B129" s="128">
        <v>3</v>
      </c>
      <c r="C129" s="128">
        <v>83946294</v>
      </c>
      <c r="D129" s="124" t="s">
        <v>200</v>
      </c>
      <c r="E129" s="141" t="s">
        <v>201</v>
      </c>
      <c r="F129" s="128">
        <v>0.79151499999999997</v>
      </c>
      <c r="G129" s="128">
        <v>-9.6563800000000009E-3</v>
      </c>
      <c r="H129" s="128">
        <v>1.71159E-3</v>
      </c>
      <c r="I129" s="129">
        <v>1.7E-8</v>
      </c>
      <c r="J129" s="128">
        <v>462690</v>
      </c>
      <c r="K129" s="126" t="s">
        <v>52</v>
      </c>
      <c r="L129" s="126" t="s">
        <v>52</v>
      </c>
      <c r="M129" s="131">
        <v>0.79490000000000005</v>
      </c>
      <c r="N129" s="128">
        <v>-5.11E-2</v>
      </c>
      <c r="O129" s="128">
        <v>1.12E-2</v>
      </c>
      <c r="P129" s="129">
        <v>4.8500000000000002E-6</v>
      </c>
      <c r="Q129" s="128">
        <v>162082</v>
      </c>
      <c r="R129" s="128">
        <v>43380</v>
      </c>
      <c r="S129" s="139">
        <v>118702</v>
      </c>
      <c r="T129" s="138" t="s">
        <v>52</v>
      </c>
      <c r="U129" s="128">
        <v>-4.2205940000000003E-3</v>
      </c>
      <c r="V129" s="128">
        <v>2.389441E-3</v>
      </c>
      <c r="W129" s="128">
        <v>7.7200000000000005E-2</v>
      </c>
      <c r="X129" s="128">
        <v>537349</v>
      </c>
      <c r="Y129" s="126" t="s">
        <v>52</v>
      </c>
      <c r="Z129" s="147" t="s">
        <v>52</v>
      </c>
    </row>
    <row r="130" spans="1:26" ht="14" customHeight="1" x14ac:dyDescent="0.2">
      <c r="A130" s="131" t="s">
        <v>388</v>
      </c>
      <c r="B130" s="128">
        <v>18</v>
      </c>
      <c r="C130" s="128">
        <v>77576337</v>
      </c>
      <c r="D130" s="124" t="s">
        <v>198</v>
      </c>
      <c r="E130" s="141" t="s">
        <v>199</v>
      </c>
      <c r="F130" s="128">
        <v>0.79053300000000004</v>
      </c>
      <c r="G130" s="128">
        <v>-1.0319699999999999E-2</v>
      </c>
      <c r="H130" s="128">
        <v>1.7038000000000001E-3</v>
      </c>
      <c r="I130" s="129">
        <v>1.3999999999999999E-9</v>
      </c>
      <c r="J130" s="128">
        <v>462690</v>
      </c>
      <c r="K130" s="126" t="s">
        <v>52</v>
      </c>
      <c r="L130" s="126" t="s">
        <v>52</v>
      </c>
      <c r="M130" s="131">
        <v>0.79279999999999995</v>
      </c>
      <c r="N130" s="128">
        <v>-1.89E-2</v>
      </c>
      <c r="O130" s="128">
        <v>1.11E-2</v>
      </c>
      <c r="P130" s="128">
        <v>8.8859999999999995E-2</v>
      </c>
      <c r="Q130" s="128">
        <v>162082</v>
      </c>
      <c r="R130" s="128">
        <v>43380</v>
      </c>
      <c r="S130" s="139">
        <v>118702</v>
      </c>
      <c r="T130" s="138" t="s">
        <v>52</v>
      </c>
      <c r="U130" s="128">
        <v>2.6297529999999999E-3</v>
      </c>
      <c r="V130" s="128">
        <v>2.3808660000000001E-3</v>
      </c>
      <c r="W130" s="128">
        <v>0.27</v>
      </c>
      <c r="X130" s="128">
        <v>537349</v>
      </c>
      <c r="Y130" s="126" t="s">
        <v>52</v>
      </c>
      <c r="Z130" s="147" t="s">
        <v>52</v>
      </c>
    </row>
    <row r="131" spans="1:26" ht="14" customHeight="1" x14ac:dyDescent="0.2">
      <c r="A131" s="131" t="s">
        <v>394</v>
      </c>
      <c r="B131" s="128">
        <v>14</v>
      </c>
      <c r="C131" s="128">
        <v>77502546</v>
      </c>
      <c r="D131" s="124" t="s">
        <v>199</v>
      </c>
      <c r="E131" s="141" t="s">
        <v>201</v>
      </c>
      <c r="F131" s="128">
        <v>0.67428200000000005</v>
      </c>
      <c r="G131" s="128">
        <v>-8.8516199999999993E-3</v>
      </c>
      <c r="H131" s="128">
        <v>1.48508E-3</v>
      </c>
      <c r="I131" s="129">
        <v>2.5000000000000001E-9</v>
      </c>
      <c r="J131" s="128">
        <v>462690</v>
      </c>
      <c r="K131" s="126" t="s">
        <v>52</v>
      </c>
      <c r="L131" s="126" t="s">
        <v>52</v>
      </c>
      <c r="M131" s="131">
        <v>0.67490000000000006</v>
      </c>
      <c r="N131" s="128">
        <v>-7.4999999999999997E-3</v>
      </c>
      <c r="O131" s="128">
        <v>9.7000000000000003E-3</v>
      </c>
      <c r="P131" s="128">
        <v>0.4405</v>
      </c>
      <c r="Q131" s="128">
        <v>162082</v>
      </c>
      <c r="R131" s="128">
        <v>43380</v>
      </c>
      <c r="S131" s="139">
        <v>118702</v>
      </c>
      <c r="T131" s="138" t="s">
        <v>52</v>
      </c>
      <c r="U131" s="128">
        <v>-4.2837120000000003E-3</v>
      </c>
      <c r="V131" s="128">
        <v>2.0562470000000002E-3</v>
      </c>
      <c r="W131" s="128">
        <v>3.7100000000000001E-2</v>
      </c>
      <c r="X131" s="128">
        <v>537349</v>
      </c>
      <c r="Y131" s="126" t="s">
        <v>52</v>
      </c>
      <c r="Z131" s="147" t="s">
        <v>52</v>
      </c>
    </row>
    <row r="132" spans="1:26" ht="14" customHeight="1" x14ac:dyDescent="0.2">
      <c r="A132" s="131" t="s">
        <v>389</v>
      </c>
      <c r="B132" s="128">
        <v>5</v>
      </c>
      <c r="C132" s="128">
        <v>43161351</v>
      </c>
      <c r="D132" s="124" t="s">
        <v>198</v>
      </c>
      <c r="E132" s="141" t="s">
        <v>199</v>
      </c>
      <c r="F132" s="128">
        <v>0.88881100000000002</v>
      </c>
      <c r="G132" s="128">
        <v>1.32566E-2</v>
      </c>
      <c r="H132" s="128">
        <v>2.19871E-3</v>
      </c>
      <c r="I132" s="129">
        <v>1.6000000000000001E-9</v>
      </c>
      <c r="J132" s="128">
        <v>462690</v>
      </c>
      <c r="K132" s="126" t="s">
        <v>52</v>
      </c>
      <c r="L132" s="126" t="s">
        <v>52</v>
      </c>
      <c r="M132" s="131">
        <v>0.88870000000000005</v>
      </c>
      <c r="N132" s="128">
        <v>-9.5999999999999992E-3</v>
      </c>
      <c r="O132" s="128">
        <v>1.5699999999999999E-2</v>
      </c>
      <c r="P132" s="128">
        <v>0.54090000000000005</v>
      </c>
      <c r="Q132" s="128">
        <v>162082</v>
      </c>
      <c r="R132" s="128">
        <v>43380</v>
      </c>
      <c r="S132" s="139">
        <v>118702</v>
      </c>
      <c r="T132" s="138" t="s">
        <v>52</v>
      </c>
      <c r="U132" s="128">
        <v>8.1302409999999999E-3</v>
      </c>
      <c r="V132" s="128">
        <v>3.0707500000000001E-3</v>
      </c>
      <c r="W132" s="128">
        <v>8.09E-3</v>
      </c>
      <c r="X132" s="128">
        <v>537349</v>
      </c>
      <c r="Y132" s="126" t="s">
        <v>52</v>
      </c>
      <c r="Z132" s="147" t="s">
        <v>52</v>
      </c>
    </row>
    <row r="133" spans="1:26" ht="14" customHeight="1" x14ac:dyDescent="0.2">
      <c r="A133" s="131" t="s">
        <v>439</v>
      </c>
      <c r="B133" s="128">
        <v>8</v>
      </c>
      <c r="C133" s="128">
        <v>95578201</v>
      </c>
      <c r="D133" s="124" t="s">
        <v>199</v>
      </c>
      <c r="E133" s="141" t="s">
        <v>200</v>
      </c>
      <c r="F133" s="128">
        <v>0.76456800000000003</v>
      </c>
      <c r="G133" s="128">
        <v>8.9876599999999997E-3</v>
      </c>
      <c r="H133" s="128">
        <v>1.6339600000000001E-3</v>
      </c>
      <c r="I133" s="129">
        <v>3.8000000000000003E-8</v>
      </c>
      <c r="J133" s="128">
        <v>462690</v>
      </c>
      <c r="K133" s="126" t="s">
        <v>52</v>
      </c>
      <c r="L133" s="126" t="s">
        <v>52</v>
      </c>
      <c r="M133" s="131">
        <v>0.76019999999999999</v>
      </c>
      <c r="N133" s="128">
        <v>4.1000000000000003E-3</v>
      </c>
      <c r="O133" s="128">
        <v>1.06E-2</v>
      </c>
      <c r="P133" s="128">
        <v>0.7006</v>
      </c>
      <c r="Q133" s="128">
        <v>162082</v>
      </c>
      <c r="R133" s="128">
        <v>43380</v>
      </c>
      <c r="S133" s="139">
        <v>118702</v>
      </c>
      <c r="T133" s="138" t="s">
        <v>52</v>
      </c>
      <c r="U133" s="128">
        <v>-2.8998799999999998E-4</v>
      </c>
      <c r="V133" s="128">
        <v>2.2306790000000002E-3</v>
      </c>
      <c r="W133" s="128">
        <v>0.89700000000000002</v>
      </c>
      <c r="X133" s="128">
        <v>537349</v>
      </c>
      <c r="Y133" s="126" t="s">
        <v>52</v>
      </c>
      <c r="Z133" s="147" t="s">
        <v>52</v>
      </c>
    </row>
    <row r="134" spans="1:26" ht="14" customHeight="1" x14ac:dyDescent="0.2">
      <c r="A134" s="131" t="s">
        <v>362</v>
      </c>
      <c r="B134" s="128">
        <v>4</v>
      </c>
      <c r="C134" s="128">
        <v>112422145</v>
      </c>
      <c r="D134" s="124" t="s">
        <v>198</v>
      </c>
      <c r="E134" s="141" t="s">
        <v>199</v>
      </c>
      <c r="F134" s="128">
        <v>0.82859099999999997</v>
      </c>
      <c r="G134" s="128">
        <v>1.2382900000000001E-2</v>
      </c>
      <c r="H134" s="128">
        <v>1.8387E-3</v>
      </c>
      <c r="I134" s="129">
        <v>1.6E-11</v>
      </c>
      <c r="J134" s="128">
        <v>462690</v>
      </c>
      <c r="K134" s="126" t="s">
        <v>52</v>
      </c>
      <c r="L134" s="126" t="s">
        <v>52</v>
      </c>
      <c r="M134" s="131">
        <v>0.83009999999999995</v>
      </c>
      <c r="N134" s="128">
        <v>2.9600000000000001E-2</v>
      </c>
      <c r="O134" s="128">
        <v>1.2200000000000001E-2</v>
      </c>
      <c r="P134" s="128">
        <v>1.5509999999999999E-2</v>
      </c>
      <c r="Q134" s="128">
        <v>162082</v>
      </c>
      <c r="R134" s="128">
        <v>43380</v>
      </c>
      <c r="S134" s="139">
        <v>118702</v>
      </c>
      <c r="T134" s="138" t="s">
        <v>52</v>
      </c>
      <c r="U134" s="128">
        <v>3.889516E-3</v>
      </c>
      <c r="V134" s="128">
        <v>2.5987919999999999E-3</v>
      </c>
      <c r="W134" s="128">
        <v>0.13500000000000001</v>
      </c>
      <c r="X134" s="128">
        <v>537349</v>
      </c>
      <c r="Y134" s="126" t="s">
        <v>52</v>
      </c>
      <c r="Z134" s="147" t="s">
        <v>52</v>
      </c>
    </row>
    <row r="135" spans="1:26" ht="14" customHeight="1" x14ac:dyDescent="0.2">
      <c r="A135" s="131" t="s">
        <v>409</v>
      </c>
      <c r="B135" s="128">
        <v>12</v>
      </c>
      <c r="C135" s="128">
        <v>56473808</v>
      </c>
      <c r="D135" s="124" t="s">
        <v>200</v>
      </c>
      <c r="E135" s="141" t="s">
        <v>201</v>
      </c>
      <c r="F135" s="128">
        <v>0.43135499999999999</v>
      </c>
      <c r="G135" s="128">
        <v>-8.1164900000000005E-3</v>
      </c>
      <c r="H135" s="128">
        <v>1.3992E-3</v>
      </c>
      <c r="I135" s="129">
        <v>6.6000000000000004E-9</v>
      </c>
      <c r="J135" s="128">
        <v>462690</v>
      </c>
      <c r="K135" s="126" t="s">
        <v>52</v>
      </c>
      <c r="L135" s="126" t="s">
        <v>52</v>
      </c>
      <c r="M135" s="131">
        <v>0.42930000000000001</v>
      </c>
      <c r="N135" s="128">
        <v>-9.7999999999999997E-3</v>
      </c>
      <c r="O135" s="128">
        <v>9.1999999999999998E-3</v>
      </c>
      <c r="P135" s="128">
        <v>0.29020000000000001</v>
      </c>
      <c r="Q135" s="128">
        <v>162082</v>
      </c>
      <c r="R135" s="128">
        <v>43380</v>
      </c>
      <c r="S135" s="139">
        <v>118702</v>
      </c>
      <c r="T135" s="138" t="s">
        <v>52</v>
      </c>
      <c r="U135" s="128">
        <v>3.3701220000000001E-3</v>
      </c>
      <c r="V135" s="128">
        <v>1.9489920000000001E-3</v>
      </c>
      <c r="W135" s="128">
        <v>8.3900000000000002E-2</v>
      </c>
      <c r="X135" s="128">
        <v>537349</v>
      </c>
      <c r="Y135" s="126" t="s">
        <v>52</v>
      </c>
      <c r="Z135" s="147" t="s">
        <v>52</v>
      </c>
    </row>
    <row r="136" spans="1:26" ht="14" customHeight="1" x14ac:dyDescent="0.2">
      <c r="A136" s="131" t="s">
        <v>421</v>
      </c>
      <c r="B136" s="128">
        <v>3</v>
      </c>
      <c r="C136" s="128">
        <v>131074511</v>
      </c>
      <c r="D136" s="124" t="s">
        <v>199</v>
      </c>
      <c r="E136" s="141" t="s">
        <v>201</v>
      </c>
      <c r="F136" s="128">
        <v>0.84229500000000002</v>
      </c>
      <c r="G136" s="128">
        <v>-1.0818899999999999E-2</v>
      </c>
      <c r="H136" s="128">
        <v>1.9126E-3</v>
      </c>
      <c r="I136" s="129">
        <v>1.4999999999999999E-8</v>
      </c>
      <c r="J136" s="128">
        <v>462690</v>
      </c>
      <c r="K136" s="126" t="s">
        <v>52</v>
      </c>
      <c r="L136" s="126" t="s">
        <v>52</v>
      </c>
      <c r="M136" s="131">
        <v>0.8417</v>
      </c>
      <c r="N136" s="128">
        <v>2.2599999999999999E-2</v>
      </c>
      <c r="O136" s="128">
        <v>1.2800000000000001E-2</v>
      </c>
      <c r="P136" s="128">
        <v>7.7020000000000005E-2</v>
      </c>
      <c r="Q136" s="128">
        <v>162082</v>
      </c>
      <c r="R136" s="128">
        <v>43380</v>
      </c>
      <c r="S136" s="139">
        <v>118702</v>
      </c>
      <c r="T136" s="138" t="s">
        <v>52</v>
      </c>
      <c r="U136" s="128">
        <v>-2.9559109999999999E-3</v>
      </c>
      <c r="V136" s="128">
        <v>2.5925060000000001E-3</v>
      </c>
      <c r="W136" s="128">
        <v>0.254</v>
      </c>
      <c r="X136" s="128">
        <v>537349</v>
      </c>
      <c r="Y136" s="126" t="s">
        <v>52</v>
      </c>
      <c r="Z136" s="147" t="s">
        <v>52</v>
      </c>
    </row>
    <row r="137" spans="1:26" ht="14" customHeight="1" x14ac:dyDescent="0.2">
      <c r="A137" s="131" t="s">
        <v>210</v>
      </c>
      <c r="B137" s="128">
        <v>13</v>
      </c>
      <c r="C137" s="128">
        <v>100546450</v>
      </c>
      <c r="D137" s="124" t="s">
        <v>198</v>
      </c>
      <c r="E137" s="141" t="s">
        <v>199</v>
      </c>
      <c r="F137" s="128">
        <v>0.21171100000000001</v>
      </c>
      <c r="G137" s="128">
        <v>1.074E-2</v>
      </c>
      <c r="H137" s="128">
        <v>1.7071600000000001E-3</v>
      </c>
      <c r="I137" s="129">
        <v>3.1999999999999998E-10</v>
      </c>
      <c r="J137" s="128">
        <v>462690</v>
      </c>
      <c r="K137" s="126" t="s">
        <v>52</v>
      </c>
      <c r="L137" s="126" t="s">
        <v>52</v>
      </c>
      <c r="M137" s="131">
        <v>0.20949999999999999</v>
      </c>
      <c r="N137" s="128">
        <v>7.0000000000000001E-3</v>
      </c>
      <c r="O137" s="128">
        <v>1.1599999999999999E-2</v>
      </c>
      <c r="P137" s="128">
        <v>0.54649999999999999</v>
      </c>
      <c r="Q137" s="128">
        <v>162082</v>
      </c>
      <c r="R137" s="128">
        <v>43380</v>
      </c>
      <c r="S137" s="139">
        <v>118702</v>
      </c>
      <c r="T137" s="138" t="s">
        <v>52</v>
      </c>
      <c r="U137" s="128">
        <v>-2.7475720000000002E-3</v>
      </c>
      <c r="V137" s="128">
        <v>2.3560230000000001E-3</v>
      </c>
      <c r="W137" s="128">
        <v>0.24399999999999999</v>
      </c>
      <c r="X137" s="128">
        <v>537349</v>
      </c>
      <c r="Y137" s="126" t="s">
        <v>52</v>
      </c>
      <c r="Z137" s="147" t="s">
        <v>52</v>
      </c>
    </row>
    <row r="138" spans="1:26" ht="14" customHeight="1" x14ac:dyDescent="0.2">
      <c r="A138" s="131" t="s">
        <v>432</v>
      </c>
      <c r="B138" s="128">
        <v>12</v>
      </c>
      <c r="C138" s="128">
        <v>50015942</v>
      </c>
      <c r="D138" s="124" t="s">
        <v>198</v>
      </c>
      <c r="E138" s="141" t="s">
        <v>199</v>
      </c>
      <c r="F138" s="128">
        <v>0.92545900000000003</v>
      </c>
      <c r="G138" s="128">
        <v>1.48021E-2</v>
      </c>
      <c r="H138" s="128">
        <v>2.64197E-3</v>
      </c>
      <c r="I138" s="129">
        <v>2.0999999999999999E-8</v>
      </c>
      <c r="J138" s="128">
        <v>462690</v>
      </c>
      <c r="K138" s="126" t="s">
        <v>52</v>
      </c>
      <c r="L138" s="126" t="s">
        <v>52</v>
      </c>
      <c r="M138" s="131">
        <v>0.92700000000000005</v>
      </c>
      <c r="N138" s="128">
        <v>-2.6499999999999999E-2</v>
      </c>
      <c r="O138" s="128">
        <v>1.7399999999999999E-2</v>
      </c>
      <c r="P138" s="128">
        <v>0.1283</v>
      </c>
      <c r="Q138" s="128">
        <v>162082</v>
      </c>
      <c r="R138" s="128">
        <v>43380</v>
      </c>
      <c r="S138" s="139">
        <v>118702</v>
      </c>
      <c r="T138" s="138" t="s">
        <v>52</v>
      </c>
      <c r="U138" s="128">
        <v>9.8813540000000002E-3</v>
      </c>
      <c r="V138" s="128">
        <v>3.7057969999999998E-3</v>
      </c>
      <c r="W138" s="128">
        <v>7.6800000000000002E-3</v>
      </c>
      <c r="X138" s="128">
        <v>537349</v>
      </c>
      <c r="Y138" s="126" t="s">
        <v>52</v>
      </c>
      <c r="Z138" s="147" t="s">
        <v>52</v>
      </c>
    </row>
    <row r="139" spans="1:26" ht="14" customHeight="1" x14ac:dyDescent="0.2">
      <c r="A139" s="131" t="s">
        <v>556</v>
      </c>
      <c r="B139" s="128">
        <v>18</v>
      </c>
      <c r="C139" s="128">
        <v>38173633</v>
      </c>
      <c r="D139" s="124" t="s">
        <v>199</v>
      </c>
      <c r="E139" s="141" t="s">
        <v>198</v>
      </c>
      <c r="F139" s="128">
        <v>0.30077199999999998</v>
      </c>
      <c r="G139" s="128">
        <v>-2.3843900000000001E-3</v>
      </c>
      <c r="H139" s="128">
        <v>1.51541E-3</v>
      </c>
      <c r="I139" s="128">
        <v>0.12</v>
      </c>
      <c r="J139" s="128">
        <v>462690</v>
      </c>
      <c r="K139" s="126" t="s">
        <v>52</v>
      </c>
      <c r="L139" s="126" t="s">
        <v>52</v>
      </c>
      <c r="M139" s="131">
        <v>0.30070000000000002</v>
      </c>
      <c r="N139" s="128">
        <v>4.6600000000000003E-2</v>
      </c>
      <c r="O139" s="128">
        <v>9.9000000000000008E-3</v>
      </c>
      <c r="P139" s="129">
        <v>2.7999999999999999E-6</v>
      </c>
      <c r="Q139" s="128">
        <v>162082</v>
      </c>
      <c r="R139" s="128">
        <v>43380</v>
      </c>
      <c r="S139" s="139">
        <v>118702</v>
      </c>
      <c r="T139" s="138" t="s">
        <v>52</v>
      </c>
      <c r="U139" s="128">
        <v>8.3543569999999998E-3</v>
      </c>
      <c r="V139" s="128">
        <v>2.0951469999999999E-3</v>
      </c>
      <c r="W139" s="129">
        <v>6.8300000000000007E-5</v>
      </c>
      <c r="X139" s="128">
        <v>537349</v>
      </c>
      <c r="Y139" s="126" t="s">
        <v>52</v>
      </c>
      <c r="Z139" s="147" t="s">
        <v>52</v>
      </c>
    </row>
    <row r="140" spans="1:26" ht="14" customHeight="1" x14ac:dyDescent="0.2">
      <c r="A140" s="131" t="s">
        <v>561</v>
      </c>
      <c r="B140" s="128">
        <v>1</v>
      </c>
      <c r="C140" s="128">
        <v>6652745</v>
      </c>
      <c r="D140" s="124" t="s">
        <v>198</v>
      </c>
      <c r="E140" s="141" t="s">
        <v>199</v>
      </c>
      <c r="F140" s="128">
        <v>0.63996900000000001</v>
      </c>
      <c r="G140" s="128">
        <v>3.9664799999999999E-4</v>
      </c>
      <c r="H140" s="128">
        <v>1.4476300000000001E-3</v>
      </c>
      <c r="I140" s="128">
        <v>0.78</v>
      </c>
      <c r="J140" s="128">
        <v>462690</v>
      </c>
      <c r="K140" s="126" t="s">
        <v>52</v>
      </c>
      <c r="L140" s="126" t="s">
        <v>52</v>
      </c>
      <c r="M140" s="131">
        <v>0.64219999999999999</v>
      </c>
      <c r="N140" s="128">
        <v>4.41E-2</v>
      </c>
      <c r="O140" s="128">
        <v>9.4999999999999998E-3</v>
      </c>
      <c r="P140" s="129">
        <v>3.1499999999999999E-6</v>
      </c>
      <c r="Q140" s="128">
        <v>162082</v>
      </c>
      <c r="R140" s="128">
        <v>43380</v>
      </c>
      <c r="S140" s="139">
        <v>118702</v>
      </c>
      <c r="T140" s="138" t="s">
        <v>52</v>
      </c>
      <c r="U140" s="128">
        <v>4.1701200000000003E-3</v>
      </c>
      <c r="V140" s="128">
        <v>2.0157040000000001E-3</v>
      </c>
      <c r="W140" s="128">
        <v>3.8600000000000002E-2</v>
      </c>
      <c r="X140" s="128">
        <v>535425</v>
      </c>
      <c r="Y140" s="126" t="s">
        <v>52</v>
      </c>
      <c r="Z140" s="147" t="s">
        <v>52</v>
      </c>
    </row>
    <row r="141" spans="1:26" ht="14" customHeight="1" x14ac:dyDescent="0.2">
      <c r="A141" s="131" t="s">
        <v>417</v>
      </c>
      <c r="B141" s="128">
        <v>1</v>
      </c>
      <c r="C141" s="128">
        <v>99514554</v>
      </c>
      <c r="D141" s="124" t="s">
        <v>201</v>
      </c>
      <c r="E141" s="141" t="s">
        <v>200</v>
      </c>
      <c r="F141" s="128">
        <v>0.32367600000000002</v>
      </c>
      <c r="G141" s="128">
        <v>8.4201499999999995E-3</v>
      </c>
      <c r="H141" s="128">
        <v>1.47893E-3</v>
      </c>
      <c r="I141" s="129">
        <v>1.2E-8</v>
      </c>
      <c r="J141" s="128">
        <v>462690</v>
      </c>
      <c r="K141" s="126" t="s">
        <v>52</v>
      </c>
      <c r="L141" s="126" t="s">
        <v>52</v>
      </c>
      <c r="M141" s="131">
        <v>0.3261</v>
      </c>
      <c r="N141" s="128">
        <v>1.11E-2</v>
      </c>
      <c r="O141" s="128">
        <v>9.5999999999999992E-3</v>
      </c>
      <c r="P141" s="128">
        <v>0.24890000000000001</v>
      </c>
      <c r="Q141" s="128">
        <v>162082</v>
      </c>
      <c r="R141" s="128">
        <v>43380</v>
      </c>
      <c r="S141" s="139">
        <v>118702</v>
      </c>
      <c r="T141" s="138" t="s">
        <v>52</v>
      </c>
      <c r="U141" s="128">
        <v>-1.362727E-3</v>
      </c>
      <c r="V141" s="128">
        <v>2.056726E-3</v>
      </c>
      <c r="W141" s="128">
        <v>0.50700000000000001</v>
      </c>
      <c r="X141" s="128">
        <v>535425</v>
      </c>
      <c r="Y141" s="126" t="s">
        <v>52</v>
      </c>
      <c r="Z141" s="147" t="s">
        <v>52</v>
      </c>
    </row>
    <row r="142" spans="1:26" ht="14" customHeight="1" x14ac:dyDescent="0.2">
      <c r="A142" s="131" t="s">
        <v>353</v>
      </c>
      <c r="B142" s="128">
        <v>1</v>
      </c>
      <c r="C142" s="128">
        <v>66407352</v>
      </c>
      <c r="D142" s="124" t="s">
        <v>198</v>
      </c>
      <c r="E142" s="141" t="s">
        <v>199</v>
      </c>
      <c r="F142" s="128">
        <v>0.56561300000000003</v>
      </c>
      <c r="G142" s="128">
        <v>9.6526900000000002E-3</v>
      </c>
      <c r="H142" s="128">
        <v>1.4014100000000001E-3</v>
      </c>
      <c r="I142" s="129">
        <v>5.7000000000000003E-12</v>
      </c>
      <c r="J142" s="128">
        <v>462690</v>
      </c>
      <c r="K142" s="126" t="s">
        <v>52</v>
      </c>
      <c r="L142" s="126" t="s">
        <v>52</v>
      </c>
      <c r="M142" s="131">
        <v>0.56789999999999996</v>
      </c>
      <c r="N142" s="128">
        <v>1.09E-2</v>
      </c>
      <c r="O142" s="128">
        <v>9.1000000000000004E-3</v>
      </c>
      <c r="P142" s="128">
        <v>0.2316</v>
      </c>
      <c r="Q142" s="128">
        <v>162082</v>
      </c>
      <c r="R142" s="128">
        <v>43380</v>
      </c>
      <c r="S142" s="139">
        <v>118702</v>
      </c>
      <c r="T142" s="138" t="s">
        <v>52</v>
      </c>
      <c r="U142" s="128">
        <v>7.6394399999999999E-3</v>
      </c>
      <c r="V142" s="128">
        <v>1.9530610000000001E-3</v>
      </c>
      <c r="W142" s="129">
        <v>8.9800000000000001E-5</v>
      </c>
      <c r="X142" s="128">
        <v>535425</v>
      </c>
      <c r="Y142" s="126" t="s">
        <v>52</v>
      </c>
      <c r="Z142" s="147" t="s">
        <v>52</v>
      </c>
    </row>
    <row r="143" spans="1:26" ht="14" customHeight="1" x14ac:dyDescent="0.2">
      <c r="A143" s="131" t="s">
        <v>537</v>
      </c>
      <c r="B143" s="128">
        <v>12</v>
      </c>
      <c r="C143" s="128">
        <v>6798632</v>
      </c>
      <c r="D143" s="124" t="s">
        <v>199</v>
      </c>
      <c r="E143" s="141" t="s">
        <v>201</v>
      </c>
      <c r="F143" s="128">
        <v>0.91281100000000004</v>
      </c>
      <c r="G143" s="128">
        <v>1.9146899999999999E-3</v>
      </c>
      <c r="H143" s="128">
        <v>2.4738799999999999E-3</v>
      </c>
      <c r="I143" s="128">
        <v>0.44</v>
      </c>
      <c r="J143" s="128">
        <v>462690</v>
      </c>
      <c r="K143" s="126" t="s">
        <v>52</v>
      </c>
      <c r="L143" s="126" t="s">
        <v>52</v>
      </c>
      <c r="M143" s="131">
        <v>0.91439999999999999</v>
      </c>
      <c r="N143" s="128">
        <v>-9.2499999999999999E-2</v>
      </c>
      <c r="O143" s="128">
        <v>1.77E-2</v>
      </c>
      <c r="P143" s="129">
        <v>1.6400000000000001E-7</v>
      </c>
      <c r="Q143" s="128">
        <v>162082</v>
      </c>
      <c r="R143" s="128">
        <v>43380</v>
      </c>
      <c r="S143" s="139">
        <v>118702</v>
      </c>
      <c r="T143" s="138" t="s">
        <v>52</v>
      </c>
      <c r="U143" s="128">
        <v>1.4197738999999999E-2</v>
      </c>
      <c r="V143" s="128">
        <v>3.3842529999999998E-3</v>
      </c>
      <c r="W143" s="129">
        <v>2.7100000000000001E-5</v>
      </c>
      <c r="X143" s="128">
        <v>537349</v>
      </c>
      <c r="Y143" s="126" t="s">
        <v>52</v>
      </c>
      <c r="Z143" s="147" t="s">
        <v>52</v>
      </c>
    </row>
    <row r="144" spans="1:26" ht="14" customHeight="1" x14ac:dyDescent="0.2">
      <c r="A144" s="131" t="s">
        <v>352</v>
      </c>
      <c r="B144" s="128">
        <v>1</v>
      </c>
      <c r="C144" s="128">
        <v>75005067</v>
      </c>
      <c r="D144" s="124" t="s">
        <v>198</v>
      </c>
      <c r="E144" s="141" t="s">
        <v>199</v>
      </c>
      <c r="F144" s="128">
        <v>0.43765599999999999</v>
      </c>
      <c r="G144" s="128">
        <v>9.6339900000000003E-3</v>
      </c>
      <c r="H144" s="128">
        <v>1.3964299999999999E-3</v>
      </c>
      <c r="I144" s="129">
        <v>5.1999999999999997E-12</v>
      </c>
      <c r="J144" s="128">
        <v>462690</v>
      </c>
      <c r="K144" s="126" t="s">
        <v>52</v>
      </c>
      <c r="L144" s="126" t="s">
        <v>52</v>
      </c>
      <c r="M144" s="131">
        <v>0.43730000000000002</v>
      </c>
      <c r="N144" s="128">
        <v>1.5800000000000002E-2</v>
      </c>
      <c r="O144" s="128">
        <v>9.4000000000000004E-3</v>
      </c>
      <c r="P144" s="128">
        <v>9.0880000000000002E-2</v>
      </c>
      <c r="Q144" s="128">
        <v>162082</v>
      </c>
      <c r="R144" s="128">
        <v>43380</v>
      </c>
      <c r="S144" s="139">
        <v>118702</v>
      </c>
      <c r="T144" s="138" t="s">
        <v>52</v>
      </c>
      <c r="U144" s="128">
        <v>7.2635369999999996E-3</v>
      </c>
      <c r="V144" s="128">
        <v>1.948232E-3</v>
      </c>
      <c r="W144" s="128">
        <v>1.95E-4</v>
      </c>
      <c r="X144" s="128">
        <v>535425</v>
      </c>
      <c r="Y144" s="126" t="s">
        <v>52</v>
      </c>
      <c r="Z144" s="147" t="s">
        <v>52</v>
      </c>
    </row>
    <row r="145" spans="1:26" ht="14" customHeight="1" x14ac:dyDescent="0.2">
      <c r="A145" s="131" t="s">
        <v>345</v>
      </c>
      <c r="B145" s="128">
        <v>2</v>
      </c>
      <c r="C145" s="128">
        <v>45154418</v>
      </c>
      <c r="D145" s="124" t="s">
        <v>199</v>
      </c>
      <c r="E145" s="141" t="s">
        <v>201</v>
      </c>
      <c r="F145" s="128">
        <v>0.68872500000000003</v>
      </c>
      <c r="G145" s="128">
        <v>-1.07595E-2</v>
      </c>
      <c r="H145" s="128">
        <v>1.5001999999999999E-3</v>
      </c>
      <c r="I145" s="129">
        <v>7.3999999999999998E-13</v>
      </c>
      <c r="J145" s="128">
        <v>462690</v>
      </c>
      <c r="K145" s="126" t="s">
        <v>52</v>
      </c>
      <c r="L145" s="126" t="s">
        <v>52</v>
      </c>
      <c r="M145" s="131">
        <v>0.68669999999999998</v>
      </c>
      <c r="N145" s="128">
        <v>-2.1600000000000001E-2</v>
      </c>
      <c r="O145" s="128">
        <v>0.01</v>
      </c>
      <c r="P145" s="128">
        <v>3.1E-2</v>
      </c>
      <c r="Q145" s="128">
        <v>162082</v>
      </c>
      <c r="R145" s="128">
        <v>43380</v>
      </c>
      <c r="S145" s="139">
        <v>118702</v>
      </c>
      <c r="T145" s="138" t="s">
        <v>52</v>
      </c>
      <c r="U145" s="128">
        <v>-1.4670948E-2</v>
      </c>
      <c r="V145" s="128">
        <v>2.0483279999999999E-3</v>
      </c>
      <c r="W145" s="129">
        <v>8.0000000000000002E-13</v>
      </c>
      <c r="X145" s="128">
        <v>537349</v>
      </c>
      <c r="Y145" s="126" t="s">
        <v>52</v>
      </c>
      <c r="Z145" s="147" t="s">
        <v>52</v>
      </c>
    </row>
    <row r="146" spans="1:26" ht="14" customHeight="1" x14ac:dyDescent="0.2">
      <c r="A146" s="131" t="s">
        <v>387</v>
      </c>
      <c r="B146" s="128">
        <v>11</v>
      </c>
      <c r="C146" s="128">
        <v>17070365</v>
      </c>
      <c r="D146" s="124" t="s">
        <v>198</v>
      </c>
      <c r="E146" s="141" t="s">
        <v>199</v>
      </c>
      <c r="F146" s="128">
        <v>0.73885400000000001</v>
      </c>
      <c r="G146" s="128">
        <v>9.6194799999999997E-3</v>
      </c>
      <c r="H146" s="128">
        <v>1.58486E-3</v>
      </c>
      <c r="I146" s="129">
        <v>1.3000000000000001E-9</v>
      </c>
      <c r="J146" s="128">
        <v>462690</v>
      </c>
      <c r="K146" s="126" t="s">
        <v>52</v>
      </c>
      <c r="L146" s="126" t="s">
        <v>52</v>
      </c>
      <c r="M146" s="131">
        <v>0.74070000000000003</v>
      </c>
      <c r="N146" s="128">
        <v>1.34E-2</v>
      </c>
      <c r="O146" s="128">
        <v>1.03E-2</v>
      </c>
      <c r="P146" s="128">
        <v>0.19450000000000001</v>
      </c>
      <c r="Q146" s="128">
        <v>162082</v>
      </c>
      <c r="R146" s="128">
        <v>43380</v>
      </c>
      <c r="S146" s="139">
        <v>118702</v>
      </c>
      <c r="T146" s="138" t="s">
        <v>52</v>
      </c>
      <c r="U146" s="128">
        <v>1.061808E-3</v>
      </c>
      <c r="V146" s="128">
        <v>2.1856979999999998E-3</v>
      </c>
      <c r="W146" s="128">
        <v>0.627</v>
      </c>
      <c r="X146" s="128">
        <v>537349</v>
      </c>
      <c r="Y146" s="126" t="s">
        <v>52</v>
      </c>
      <c r="Z146" s="147" t="s">
        <v>52</v>
      </c>
    </row>
    <row r="147" spans="1:26" ht="14" customHeight="1" x14ac:dyDescent="0.2">
      <c r="A147" s="131" t="s">
        <v>546</v>
      </c>
      <c r="B147" s="128">
        <v>2</v>
      </c>
      <c r="C147" s="128">
        <v>77305160</v>
      </c>
      <c r="D147" s="124" t="s">
        <v>198</v>
      </c>
      <c r="E147" s="141" t="s">
        <v>201</v>
      </c>
      <c r="F147" s="128">
        <v>0.528026</v>
      </c>
      <c r="G147" s="128">
        <v>-2.7854799999999999E-4</v>
      </c>
      <c r="H147" s="128">
        <v>1.3947600000000001E-3</v>
      </c>
      <c r="I147" s="128">
        <v>0.84</v>
      </c>
      <c r="J147" s="128">
        <v>462690</v>
      </c>
      <c r="K147" s="126" t="s">
        <v>52</v>
      </c>
      <c r="L147" s="126" t="s">
        <v>52</v>
      </c>
      <c r="M147" s="131">
        <v>0.52629999999999999</v>
      </c>
      <c r="N147" s="128">
        <v>-4.53E-2</v>
      </c>
      <c r="O147" s="128">
        <v>9.4000000000000004E-3</v>
      </c>
      <c r="P147" s="129">
        <v>1.2699999999999999E-6</v>
      </c>
      <c r="Q147" s="128">
        <v>162082</v>
      </c>
      <c r="R147" s="128">
        <v>43380</v>
      </c>
      <c r="S147" s="139">
        <v>118702</v>
      </c>
      <c r="T147" s="138" t="s">
        <v>52</v>
      </c>
      <c r="U147" s="128">
        <v>8.0398199999999996E-4</v>
      </c>
      <c r="V147" s="128">
        <v>1.932961E-3</v>
      </c>
      <c r="W147" s="128">
        <v>0.67800000000000005</v>
      </c>
      <c r="X147" s="128">
        <v>537349</v>
      </c>
      <c r="Y147" s="126" t="s">
        <v>52</v>
      </c>
      <c r="Z147" s="147" t="s">
        <v>52</v>
      </c>
    </row>
    <row r="148" spans="1:26" ht="14" customHeight="1" x14ac:dyDescent="0.2">
      <c r="A148" s="131" t="s">
        <v>213</v>
      </c>
      <c r="B148" s="128">
        <v>19</v>
      </c>
      <c r="C148" s="128">
        <v>4474725</v>
      </c>
      <c r="D148" s="124" t="s">
        <v>201</v>
      </c>
      <c r="E148" s="141" t="s">
        <v>199</v>
      </c>
      <c r="F148" s="128">
        <v>0.95301100000000005</v>
      </c>
      <c r="G148" s="128">
        <v>2.16317E-2</v>
      </c>
      <c r="H148" s="128">
        <v>3.4400300000000002E-3</v>
      </c>
      <c r="I148" s="129">
        <v>3.1999999999999998E-10</v>
      </c>
      <c r="J148" s="128">
        <v>462690</v>
      </c>
      <c r="K148" s="126" t="s">
        <v>52</v>
      </c>
      <c r="L148" s="126" t="s">
        <v>52</v>
      </c>
      <c r="M148" s="131">
        <v>0.96089999999999998</v>
      </c>
      <c r="N148" s="128">
        <v>-1.1999999999999999E-3</v>
      </c>
      <c r="O148" s="128">
        <v>2.6100000000000002E-2</v>
      </c>
      <c r="P148" s="128">
        <v>0.96220000000000006</v>
      </c>
      <c r="Q148" s="128">
        <v>162082</v>
      </c>
      <c r="R148" s="128">
        <v>43380</v>
      </c>
      <c r="S148" s="139">
        <v>118702</v>
      </c>
      <c r="T148" s="138" t="s">
        <v>52</v>
      </c>
      <c r="U148" s="128">
        <v>2.280912E-3</v>
      </c>
      <c r="V148" s="128">
        <v>4.5080479999999997E-3</v>
      </c>
      <c r="W148" s="128">
        <v>0.61299999999999999</v>
      </c>
      <c r="X148" s="128">
        <v>537349</v>
      </c>
      <c r="Y148" s="126" t="s">
        <v>52</v>
      </c>
      <c r="Z148" s="147" t="s">
        <v>52</v>
      </c>
    </row>
    <row r="149" spans="1:26" ht="14" customHeight="1" x14ac:dyDescent="0.2">
      <c r="A149" s="131" t="s">
        <v>588</v>
      </c>
      <c r="B149" s="128">
        <v>17</v>
      </c>
      <c r="C149" s="128">
        <v>44189858</v>
      </c>
      <c r="D149" s="124" t="s">
        <v>198</v>
      </c>
      <c r="E149" s="141" t="s">
        <v>199</v>
      </c>
      <c r="F149" s="128">
        <v>0.77587200000000001</v>
      </c>
      <c r="G149" s="128">
        <v>5.9655200000000002E-3</v>
      </c>
      <c r="H149" s="128">
        <v>1.6653900000000001E-3</v>
      </c>
      <c r="I149" s="128">
        <v>3.4000000000000002E-4</v>
      </c>
      <c r="J149" s="128">
        <v>462690</v>
      </c>
      <c r="K149" s="126" t="s">
        <v>52</v>
      </c>
      <c r="L149" s="126" t="s">
        <v>52</v>
      </c>
      <c r="M149" s="131">
        <v>0.77610000000000001</v>
      </c>
      <c r="N149" s="128">
        <v>3.78E-2</v>
      </c>
      <c r="O149" s="128">
        <v>1.21E-2</v>
      </c>
      <c r="P149" s="128">
        <v>1.818E-3</v>
      </c>
      <c r="Q149" s="128">
        <v>126785</v>
      </c>
      <c r="R149" s="128">
        <v>28273</v>
      </c>
      <c r="S149" s="139">
        <v>98512</v>
      </c>
      <c r="T149" s="138" t="s">
        <v>52</v>
      </c>
      <c r="U149" s="128">
        <v>2.1008064E-2</v>
      </c>
      <c r="V149" s="128">
        <v>2.389441E-3</v>
      </c>
      <c r="W149" s="129">
        <v>1.4700000000000001E-18</v>
      </c>
      <c r="X149" s="128">
        <v>537349</v>
      </c>
      <c r="Y149" s="126" t="s">
        <v>52</v>
      </c>
      <c r="Z149" s="147" t="s">
        <v>52</v>
      </c>
    </row>
    <row r="150" spans="1:26" ht="14" customHeight="1" x14ac:dyDescent="0.2">
      <c r="A150" s="131" t="s">
        <v>415</v>
      </c>
      <c r="B150" s="128">
        <v>3</v>
      </c>
      <c r="C150" s="128">
        <v>77582005</v>
      </c>
      <c r="D150" s="124" t="s">
        <v>199</v>
      </c>
      <c r="E150" s="141" t="s">
        <v>200</v>
      </c>
      <c r="F150" s="128">
        <v>0.43285899999999999</v>
      </c>
      <c r="G150" s="128">
        <v>8.0137899999999998E-3</v>
      </c>
      <c r="H150" s="128">
        <v>1.40266E-3</v>
      </c>
      <c r="I150" s="129">
        <v>1.0999999999999999E-8</v>
      </c>
      <c r="J150" s="128">
        <v>462690</v>
      </c>
      <c r="K150" s="126" t="s">
        <v>52</v>
      </c>
      <c r="L150" s="126" t="s">
        <v>52</v>
      </c>
      <c r="M150" s="131">
        <v>0.43390000000000001</v>
      </c>
      <c r="N150" s="128">
        <v>1.2200000000000001E-2</v>
      </c>
      <c r="O150" s="128">
        <v>9.1999999999999998E-3</v>
      </c>
      <c r="P150" s="128">
        <v>0.1842</v>
      </c>
      <c r="Q150" s="128">
        <v>162082</v>
      </c>
      <c r="R150" s="128">
        <v>43380</v>
      </c>
      <c r="S150" s="139">
        <v>118702</v>
      </c>
      <c r="T150" s="138" t="s">
        <v>52</v>
      </c>
      <c r="U150" s="128">
        <v>2.172134E-3</v>
      </c>
      <c r="V150" s="128">
        <v>1.942816E-3</v>
      </c>
      <c r="W150" s="128">
        <v>0.26300000000000001</v>
      </c>
      <c r="X150" s="128">
        <v>537349</v>
      </c>
      <c r="Y150" s="126" t="s">
        <v>52</v>
      </c>
      <c r="Z150" s="147" t="s">
        <v>52</v>
      </c>
    </row>
    <row r="151" spans="1:26" ht="14" customHeight="1" x14ac:dyDescent="0.2">
      <c r="A151" s="131" t="s">
        <v>350</v>
      </c>
      <c r="B151" s="128">
        <v>6</v>
      </c>
      <c r="C151" s="128">
        <v>111707821</v>
      </c>
      <c r="D151" s="124" t="s">
        <v>201</v>
      </c>
      <c r="E151" s="141" t="s">
        <v>199</v>
      </c>
      <c r="F151" s="128">
        <v>0.18263399999999999</v>
      </c>
      <c r="G151" s="128">
        <v>1.25839E-2</v>
      </c>
      <c r="H151" s="128">
        <v>1.79283E-3</v>
      </c>
      <c r="I151" s="129">
        <v>2.1999999999999999E-12</v>
      </c>
      <c r="J151" s="128">
        <v>462690</v>
      </c>
      <c r="K151" s="126" t="s">
        <v>52</v>
      </c>
      <c r="L151" s="126" t="s">
        <v>52</v>
      </c>
      <c r="M151" s="131">
        <v>0.18440000000000001</v>
      </c>
      <c r="N151" s="128">
        <v>4.9299999999999997E-2</v>
      </c>
      <c r="O151" s="128">
        <v>1.1599999999999999E-2</v>
      </c>
      <c r="P151" s="129">
        <v>2.34E-5</v>
      </c>
      <c r="Q151" s="128">
        <v>162082</v>
      </c>
      <c r="R151" s="128">
        <v>43380</v>
      </c>
      <c r="S151" s="139">
        <v>118702</v>
      </c>
      <c r="T151" s="138" t="s">
        <v>52</v>
      </c>
      <c r="U151" s="128">
        <v>5.4762389999999999E-3</v>
      </c>
      <c r="V151" s="128">
        <v>2.4688790000000002E-3</v>
      </c>
      <c r="W151" s="128">
        <v>2.6499999999999999E-2</v>
      </c>
      <c r="X151" s="128">
        <v>537349</v>
      </c>
      <c r="Y151" s="126" t="s">
        <v>52</v>
      </c>
      <c r="Z151" s="147" t="s">
        <v>52</v>
      </c>
    </row>
    <row r="152" spans="1:26" ht="14" customHeight="1" x14ac:dyDescent="0.2">
      <c r="A152" s="131" t="s">
        <v>342</v>
      </c>
      <c r="B152" s="128">
        <v>7</v>
      </c>
      <c r="C152" s="128">
        <v>117543063</v>
      </c>
      <c r="D152" s="124" t="s">
        <v>199</v>
      </c>
      <c r="E152" s="141" t="s">
        <v>198</v>
      </c>
      <c r="F152" s="128">
        <v>0.540327</v>
      </c>
      <c r="G152" s="128">
        <v>-1.0421100000000001E-2</v>
      </c>
      <c r="H152" s="128">
        <v>1.39062E-3</v>
      </c>
      <c r="I152" s="129">
        <v>6.7000000000000005E-14</v>
      </c>
      <c r="J152" s="128">
        <v>462690</v>
      </c>
      <c r="K152" s="126" t="s">
        <v>52</v>
      </c>
      <c r="L152" s="126" t="s">
        <v>52</v>
      </c>
      <c r="M152" s="131">
        <v>0.5363</v>
      </c>
      <c r="N152" s="128">
        <v>-2.8E-3</v>
      </c>
      <c r="O152" s="128">
        <v>8.9999999999999993E-3</v>
      </c>
      <c r="P152" s="128">
        <v>0.7571</v>
      </c>
      <c r="Q152" s="128">
        <v>162082</v>
      </c>
      <c r="R152" s="128">
        <v>43380</v>
      </c>
      <c r="S152" s="139">
        <v>118702</v>
      </c>
      <c r="T152" s="138" t="s">
        <v>52</v>
      </c>
      <c r="U152" s="128">
        <v>-1.4096969999999999E-3</v>
      </c>
      <c r="V152" s="128">
        <v>1.932724E-3</v>
      </c>
      <c r="W152" s="128">
        <v>0.46600000000000003</v>
      </c>
      <c r="X152" s="128">
        <v>537349</v>
      </c>
      <c r="Y152" s="126" t="s">
        <v>52</v>
      </c>
      <c r="Z152" s="147" t="s">
        <v>52</v>
      </c>
    </row>
    <row r="153" spans="1:26" ht="14" customHeight="1" x14ac:dyDescent="0.2">
      <c r="A153" s="131" t="s">
        <v>589</v>
      </c>
      <c r="B153" s="128">
        <v>4</v>
      </c>
      <c r="C153" s="128">
        <v>100279889</v>
      </c>
      <c r="D153" s="124" t="s">
        <v>198</v>
      </c>
      <c r="E153" s="141" t="s">
        <v>199</v>
      </c>
      <c r="F153" s="128">
        <v>0.89746199999999998</v>
      </c>
      <c r="G153" s="128">
        <v>2.4440099999999999E-3</v>
      </c>
      <c r="H153" s="128">
        <v>2.2851799999999999E-3</v>
      </c>
      <c r="I153" s="128">
        <v>0.28000000000000003</v>
      </c>
      <c r="J153" s="128">
        <v>462690</v>
      </c>
      <c r="K153" s="126" t="s">
        <v>52</v>
      </c>
      <c r="L153" s="126" t="s">
        <v>52</v>
      </c>
      <c r="M153" s="131">
        <v>0.89700000000000002</v>
      </c>
      <c r="N153" s="128">
        <v>4.3799999999999999E-2</v>
      </c>
      <c r="O153" s="128">
        <v>1.52E-2</v>
      </c>
      <c r="P153" s="128">
        <v>3.9300000000000003E-3</v>
      </c>
      <c r="Q153" s="128">
        <v>162082</v>
      </c>
      <c r="R153" s="128">
        <v>43380</v>
      </c>
      <c r="S153" s="139">
        <v>118702</v>
      </c>
      <c r="T153" s="138" t="s">
        <v>52</v>
      </c>
      <c r="U153" s="128">
        <v>-2.7653800999999999E-2</v>
      </c>
      <c r="V153" s="128">
        <v>3.0707500000000001E-3</v>
      </c>
      <c r="W153" s="129">
        <v>2.1800000000000001E-19</v>
      </c>
      <c r="X153" s="128">
        <v>537349</v>
      </c>
      <c r="Y153" s="126" t="s">
        <v>52</v>
      </c>
      <c r="Z153" s="147" t="s">
        <v>52</v>
      </c>
    </row>
    <row r="154" spans="1:26" ht="14" customHeight="1" x14ac:dyDescent="0.2">
      <c r="A154" s="131" t="s">
        <v>348</v>
      </c>
      <c r="B154" s="128">
        <v>15</v>
      </c>
      <c r="C154" s="128">
        <v>97514404</v>
      </c>
      <c r="D154" s="124" t="s">
        <v>200</v>
      </c>
      <c r="E154" s="141" t="s">
        <v>198</v>
      </c>
      <c r="F154" s="128">
        <v>0.54108299999999998</v>
      </c>
      <c r="G154" s="128">
        <v>-9.9413599999999998E-3</v>
      </c>
      <c r="H154" s="128">
        <v>1.4011E-3</v>
      </c>
      <c r="I154" s="129">
        <v>1.2999999999999999E-12</v>
      </c>
      <c r="J154" s="128">
        <v>462690</v>
      </c>
      <c r="K154" s="126" t="s">
        <v>52</v>
      </c>
      <c r="L154" s="126" t="s">
        <v>52</v>
      </c>
      <c r="M154" s="131">
        <v>0.54120000000000001</v>
      </c>
      <c r="N154" s="128">
        <v>-1.6E-2</v>
      </c>
      <c r="O154" s="128">
        <v>9.1999999999999998E-3</v>
      </c>
      <c r="P154" s="128">
        <v>8.3839999999999998E-2</v>
      </c>
      <c r="Q154" s="128">
        <v>162082</v>
      </c>
      <c r="R154" s="128">
        <v>43380</v>
      </c>
      <c r="S154" s="139">
        <v>118702</v>
      </c>
      <c r="T154" s="138" t="s">
        <v>52</v>
      </c>
      <c r="U154" s="128">
        <v>-2.1900639999999998E-3</v>
      </c>
      <c r="V154" s="128">
        <v>1.935761E-3</v>
      </c>
      <c r="W154" s="128">
        <v>0.25800000000000001</v>
      </c>
      <c r="X154" s="128">
        <v>537349</v>
      </c>
      <c r="Y154" s="126" t="s">
        <v>52</v>
      </c>
      <c r="Z154" s="147" t="s">
        <v>52</v>
      </c>
    </row>
    <row r="155" spans="1:26" ht="14" customHeight="1" x14ac:dyDescent="0.2">
      <c r="A155" s="131" t="s">
        <v>330</v>
      </c>
      <c r="B155" s="128">
        <v>15</v>
      </c>
      <c r="C155" s="128">
        <v>78817929</v>
      </c>
      <c r="D155" s="124" t="s">
        <v>201</v>
      </c>
      <c r="E155" s="141" t="s">
        <v>200</v>
      </c>
      <c r="F155" s="128">
        <v>0.34228999999999998</v>
      </c>
      <c r="G155" s="128">
        <v>1.9216400000000002E-2</v>
      </c>
      <c r="H155" s="128">
        <v>1.4618299999999999E-3</v>
      </c>
      <c r="I155" s="129">
        <v>1.8E-39</v>
      </c>
      <c r="J155" s="128">
        <v>462690</v>
      </c>
      <c r="K155" s="126" t="s">
        <v>52</v>
      </c>
      <c r="L155" s="126" t="s">
        <v>52</v>
      </c>
      <c r="M155" s="131">
        <v>0.35370000000000001</v>
      </c>
      <c r="N155" s="128">
        <v>-3.5999999999999999E-3</v>
      </c>
      <c r="O155" s="128">
        <v>9.5999999999999992E-3</v>
      </c>
      <c r="P155" s="128">
        <v>0.70789999999999997</v>
      </c>
      <c r="Q155" s="128">
        <v>162082</v>
      </c>
      <c r="R155" s="128">
        <v>43380</v>
      </c>
      <c r="S155" s="139">
        <v>118702</v>
      </c>
      <c r="T155" s="138" t="s">
        <v>52</v>
      </c>
      <c r="U155" s="128">
        <v>-1.552859E-3</v>
      </c>
      <c r="V155" s="128">
        <v>2.0250849999999998E-3</v>
      </c>
      <c r="W155" s="128">
        <v>0.443</v>
      </c>
      <c r="X155" s="128">
        <v>537349</v>
      </c>
      <c r="Y155" s="126" t="s">
        <v>52</v>
      </c>
      <c r="Z155" s="147" t="s">
        <v>52</v>
      </c>
    </row>
    <row r="156" spans="1:26" ht="14" customHeight="1" x14ac:dyDescent="0.2">
      <c r="A156" s="131" t="s">
        <v>590</v>
      </c>
      <c r="B156" s="128">
        <v>19</v>
      </c>
      <c r="C156" s="128">
        <v>49248730</v>
      </c>
      <c r="D156" s="124" t="s">
        <v>198</v>
      </c>
      <c r="E156" s="141" t="s">
        <v>199</v>
      </c>
      <c r="F156" s="128">
        <v>0.45696599999999998</v>
      </c>
      <c r="G156" s="128">
        <v>-1.01951E-4</v>
      </c>
      <c r="H156" s="128">
        <v>1.39858E-3</v>
      </c>
      <c r="I156" s="128">
        <v>0.94</v>
      </c>
      <c r="J156" s="128">
        <v>462690</v>
      </c>
      <c r="K156" s="126" t="s">
        <v>52</v>
      </c>
      <c r="L156" s="126" t="s">
        <v>52</v>
      </c>
      <c r="M156" s="131">
        <v>0.45479999999999998</v>
      </c>
      <c r="N156" s="128">
        <v>8.6E-3</v>
      </c>
      <c r="O156" s="128">
        <v>9.4000000000000004E-3</v>
      </c>
      <c r="P156" s="128">
        <v>0.36020000000000002</v>
      </c>
      <c r="Q156" s="128">
        <v>162082</v>
      </c>
      <c r="R156" s="128">
        <v>43380</v>
      </c>
      <c r="S156" s="139">
        <v>118702</v>
      </c>
      <c r="T156" s="138" t="s">
        <v>52</v>
      </c>
      <c r="U156" s="128">
        <v>1.5797822E-2</v>
      </c>
      <c r="V156" s="128">
        <v>1.9401729999999999E-3</v>
      </c>
      <c r="W156" s="129">
        <v>3.8699999999999998E-16</v>
      </c>
      <c r="X156" s="128">
        <v>537349</v>
      </c>
      <c r="Y156" s="126" t="s">
        <v>52</v>
      </c>
      <c r="Z156" s="147" t="s">
        <v>52</v>
      </c>
    </row>
    <row r="157" spans="1:26" ht="14" customHeight="1" x14ac:dyDescent="0.2">
      <c r="A157" s="131" t="s">
        <v>370</v>
      </c>
      <c r="B157" s="128">
        <v>17</v>
      </c>
      <c r="C157" s="128">
        <v>27588806</v>
      </c>
      <c r="D157" s="124" t="s">
        <v>201</v>
      </c>
      <c r="E157" s="141" t="s">
        <v>199</v>
      </c>
      <c r="F157" s="128">
        <v>0.81748900000000002</v>
      </c>
      <c r="G157" s="128">
        <v>-1.14612E-2</v>
      </c>
      <c r="H157" s="128">
        <v>1.7967899999999999E-3</v>
      </c>
      <c r="I157" s="129">
        <v>1.8E-10</v>
      </c>
      <c r="J157" s="128">
        <v>462690</v>
      </c>
      <c r="K157" s="126" t="s">
        <v>52</v>
      </c>
      <c r="L157" s="126" t="s">
        <v>52</v>
      </c>
      <c r="M157" s="131">
        <v>0.81830000000000003</v>
      </c>
      <c r="N157" s="128">
        <v>-1.1599999999999999E-2</v>
      </c>
      <c r="O157" s="128">
        <v>1.17E-2</v>
      </c>
      <c r="P157" s="128">
        <v>0.32279999999999998</v>
      </c>
      <c r="Q157" s="128">
        <v>162082</v>
      </c>
      <c r="R157" s="128">
        <v>43380</v>
      </c>
      <c r="S157" s="139">
        <v>118702</v>
      </c>
      <c r="T157" s="138" t="s">
        <v>52</v>
      </c>
      <c r="U157" s="128">
        <v>4.856684E-3</v>
      </c>
      <c r="V157" s="128">
        <v>2.4947110000000002E-3</v>
      </c>
      <c r="W157" s="128">
        <v>5.16E-2</v>
      </c>
      <c r="X157" s="128">
        <v>537349</v>
      </c>
      <c r="Y157" s="126" t="s">
        <v>52</v>
      </c>
      <c r="Z157" s="147" t="s">
        <v>52</v>
      </c>
    </row>
    <row r="158" spans="1:26" ht="14" customHeight="1" x14ac:dyDescent="0.2">
      <c r="A158" s="131" t="s">
        <v>365</v>
      </c>
      <c r="B158" s="128">
        <v>16</v>
      </c>
      <c r="C158" s="128">
        <v>69556715</v>
      </c>
      <c r="D158" s="124" t="s">
        <v>201</v>
      </c>
      <c r="E158" s="141" t="s">
        <v>200</v>
      </c>
      <c r="F158" s="128">
        <v>0.588005</v>
      </c>
      <c r="G158" s="128">
        <v>9.2406999999999993E-3</v>
      </c>
      <c r="H158" s="128">
        <v>1.4136699999999999E-3</v>
      </c>
      <c r="I158" s="129">
        <v>6.3000000000000002E-11</v>
      </c>
      <c r="J158" s="128">
        <v>462690</v>
      </c>
      <c r="K158" s="126" t="s">
        <v>52</v>
      </c>
      <c r="L158" s="126" t="s">
        <v>52</v>
      </c>
      <c r="M158" s="131">
        <v>0.58660000000000001</v>
      </c>
      <c r="N158" s="129">
        <v>2.0000000000000001E-4</v>
      </c>
      <c r="O158" s="128">
        <v>9.1999999999999998E-3</v>
      </c>
      <c r="P158" s="128">
        <v>0.98460000000000003</v>
      </c>
      <c r="Q158" s="128">
        <v>162082</v>
      </c>
      <c r="R158" s="128">
        <v>43380</v>
      </c>
      <c r="S158" s="139">
        <v>118702</v>
      </c>
      <c r="T158" s="138" t="s">
        <v>52</v>
      </c>
      <c r="U158" s="128">
        <v>2.164043E-3</v>
      </c>
      <c r="V158" s="128">
        <v>1.9592329999999999E-3</v>
      </c>
      <c r="W158" s="128">
        <v>0.26900000000000002</v>
      </c>
      <c r="X158" s="128">
        <v>535425</v>
      </c>
      <c r="Y158" s="126" t="s">
        <v>52</v>
      </c>
      <c r="Z158" s="147" t="s">
        <v>52</v>
      </c>
    </row>
    <row r="159" spans="1:26" ht="14" customHeight="1" x14ac:dyDescent="0.2">
      <c r="A159" s="131" t="s">
        <v>560</v>
      </c>
      <c r="B159" s="128">
        <v>6</v>
      </c>
      <c r="C159" s="128">
        <v>123215590</v>
      </c>
      <c r="D159" s="124" t="s">
        <v>200</v>
      </c>
      <c r="E159" s="141" t="s">
        <v>201</v>
      </c>
      <c r="F159" s="128">
        <v>0.29348000000000002</v>
      </c>
      <c r="G159" s="128">
        <v>-2.36498E-3</v>
      </c>
      <c r="H159" s="128">
        <v>1.53674E-3</v>
      </c>
      <c r="I159" s="128">
        <v>0.12</v>
      </c>
      <c r="J159" s="128">
        <v>462690</v>
      </c>
      <c r="K159" s="126" t="s">
        <v>52</v>
      </c>
      <c r="L159" s="126" t="s">
        <v>52</v>
      </c>
      <c r="M159" s="131">
        <v>0.2923</v>
      </c>
      <c r="N159" s="128">
        <v>-4.8500000000000001E-2</v>
      </c>
      <c r="O159" s="128">
        <v>1.04E-2</v>
      </c>
      <c r="P159" s="129">
        <v>3.0599999999999999E-6</v>
      </c>
      <c r="Q159" s="128">
        <v>162082</v>
      </c>
      <c r="R159" s="128">
        <v>43380</v>
      </c>
      <c r="S159" s="139">
        <v>118702</v>
      </c>
      <c r="T159" s="138" t="s">
        <v>52</v>
      </c>
      <c r="U159" s="128">
        <v>-9.0574600000000003E-4</v>
      </c>
      <c r="V159" s="128">
        <v>2.1172919999999998E-3</v>
      </c>
      <c r="W159" s="128">
        <v>0.66900000000000004</v>
      </c>
      <c r="X159" s="128">
        <v>537349</v>
      </c>
      <c r="Y159" s="126" t="s">
        <v>52</v>
      </c>
      <c r="Z159" s="147" t="s">
        <v>52</v>
      </c>
    </row>
    <row r="160" spans="1:26" ht="14" customHeight="1" x14ac:dyDescent="0.2">
      <c r="A160" s="131" t="s">
        <v>418</v>
      </c>
      <c r="B160" s="128">
        <v>1</v>
      </c>
      <c r="C160" s="128">
        <v>107593201</v>
      </c>
      <c r="D160" s="124" t="s">
        <v>200</v>
      </c>
      <c r="E160" s="141" t="s">
        <v>199</v>
      </c>
      <c r="F160" s="128">
        <v>0.34423399999999998</v>
      </c>
      <c r="G160" s="128">
        <v>8.3477299999999994E-3</v>
      </c>
      <c r="H160" s="128">
        <v>1.4642399999999999E-3</v>
      </c>
      <c r="I160" s="129">
        <v>1.2E-8</v>
      </c>
      <c r="J160" s="128">
        <v>462690</v>
      </c>
      <c r="K160" s="126" t="s">
        <v>52</v>
      </c>
      <c r="L160" s="126" t="s">
        <v>52</v>
      </c>
      <c r="M160" s="131">
        <v>0.3427</v>
      </c>
      <c r="N160" s="129">
        <v>-2.9999999999999997E-4</v>
      </c>
      <c r="O160" s="128">
        <v>9.7000000000000003E-3</v>
      </c>
      <c r="P160" s="128">
        <v>0.97909999999999997</v>
      </c>
      <c r="Q160" s="128">
        <v>162082</v>
      </c>
      <c r="R160" s="128">
        <v>43380</v>
      </c>
      <c r="S160" s="139">
        <v>118702</v>
      </c>
      <c r="T160" s="138" t="s">
        <v>52</v>
      </c>
      <c r="U160" s="128">
        <v>1.732312E-3</v>
      </c>
      <c r="V160" s="128">
        <v>2.044391E-3</v>
      </c>
      <c r="W160" s="128">
        <v>0.39700000000000002</v>
      </c>
      <c r="X160" s="128">
        <v>535425</v>
      </c>
      <c r="Y160" s="126" t="s">
        <v>52</v>
      </c>
      <c r="Z160" s="147" t="s">
        <v>52</v>
      </c>
    </row>
    <row r="161" spans="1:26" ht="14" customHeight="1" x14ac:dyDescent="0.2">
      <c r="A161" s="131" t="s">
        <v>534</v>
      </c>
      <c r="B161" s="128">
        <v>1</v>
      </c>
      <c r="C161" s="128">
        <v>18131916</v>
      </c>
      <c r="D161" s="124" t="s">
        <v>200</v>
      </c>
      <c r="E161" s="141" t="s">
        <v>201</v>
      </c>
      <c r="F161" s="128">
        <v>0.70789100000000005</v>
      </c>
      <c r="G161" s="128">
        <v>2.57413E-3</v>
      </c>
      <c r="H161" s="128">
        <v>1.5282500000000001E-3</v>
      </c>
      <c r="I161" s="128">
        <v>9.1999999999999998E-2</v>
      </c>
      <c r="J161" s="128">
        <v>462690</v>
      </c>
      <c r="K161" s="126" t="s">
        <v>52</v>
      </c>
      <c r="L161" s="126" t="s">
        <v>52</v>
      </c>
      <c r="M161" s="131">
        <v>0.70909999999999995</v>
      </c>
      <c r="N161" s="128">
        <v>-5.5399999999999998E-2</v>
      </c>
      <c r="O161" s="128">
        <v>1.03E-2</v>
      </c>
      <c r="P161" s="129">
        <v>8.4999999999999994E-8</v>
      </c>
      <c r="Q161" s="128">
        <v>162082</v>
      </c>
      <c r="R161" s="128">
        <v>43380</v>
      </c>
      <c r="S161" s="139">
        <v>118702</v>
      </c>
      <c r="T161" s="138" t="s">
        <v>52</v>
      </c>
      <c r="U161" s="128">
        <v>2.77092E-4</v>
      </c>
      <c r="V161" s="128">
        <v>2.1128029999999999E-3</v>
      </c>
      <c r="W161" s="128">
        <v>0.89600000000000002</v>
      </c>
      <c r="X161" s="128">
        <v>535425</v>
      </c>
      <c r="Y161" s="126" t="s">
        <v>52</v>
      </c>
      <c r="Z161" s="147" t="s">
        <v>52</v>
      </c>
    </row>
    <row r="162" spans="1:26" ht="14" customHeight="1" x14ac:dyDescent="0.2">
      <c r="A162" s="131" t="s">
        <v>538</v>
      </c>
      <c r="B162" s="128">
        <v>13</v>
      </c>
      <c r="C162" s="128">
        <v>23403923</v>
      </c>
      <c r="D162" s="124" t="s">
        <v>201</v>
      </c>
      <c r="E162" s="141" t="s">
        <v>198</v>
      </c>
      <c r="F162" s="128">
        <v>0.482128</v>
      </c>
      <c r="G162" s="128">
        <v>1.25115E-4</v>
      </c>
      <c r="H162" s="128">
        <v>1.3877399999999999E-3</v>
      </c>
      <c r="I162" s="128">
        <v>0.93</v>
      </c>
      <c r="J162" s="128">
        <v>462690</v>
      </c>
      <c r="K162" s="126" t="s">
        <v>52</v>
      </c>
      <c r="L162" s="126" t="s">
        <v>52</v>
      </c>
      <c r="M162" s="131">
        <v>0.4829</v>
      </c>
      <c r="N162" s="128">
        <v>4.7100000000000003E-2</v>
      </c>
      <c r="O162" s="128">
        <v>9.1000000000000004E-3</v>
      </c>
      <c r="P162" s="129">
        <v>2.3900000000000001E-7</v>
      </c>
      <c r="Q162" s="128">
        <v>162082</v>
      </c>
      <c r="R162" s="128">
        <v>43380</v>
      </c>
      <c r="S162" s="139">
        <v>118702</v>
      </c>
      <c r="T162" s="138" t="s">
        <v>52</v>
      </c>
      <c r="U162" s="128">
        <v>1.7752829999999999E-3</v>
      </c>
      <c r="V162" s="128">
        <v>1.930111E-3</v>
      </c>
      <c r="W162" s="128">
        <v>0.35799999999999998</v>
      </c>
      <c r="X162" s="128">
        <v>537349</v>
      </c>
      <c r="Y162" s="126" t="s">
        <v>52</v>
      </c>
      <c r="Z162" s="147" t="s">
        <v>52</v>
      </c>
    </row>
    <row r="163" spans="1:26" ht="14" customHeight="1" x14ac:dyDescent="0.2">
      <c r="A163" s="131" t="s">
        <v>400</v>
      </c>
      <c r="B163" s="128">
        <v>3</v>
      </c>
      <c r="C163" s="128">
        <v>157412246</v>
      </c>
      <c r="D163" s="124" t="s">
        <v>201</v>
      </c>
      <c r="E163" s="141" t="s">
        <v>200</v>
      </c>
      <c r="F163" s="128">
        <v>0.32616499999999998</v>
      </c>
      <c r="G163" s="128">
        <v>-8.7718899999999992E-3</v>
      </c>
      <c r="H163" s="128">
        <v>1.48073E-3</v>
      </c>
      <c r="I163" s="129">
        <v>3.1E-9</v>
      </c>
      <c r="J163" s="128">
        <v>462690</v>
      </c>
      <c r="K163" s="126" t="s">
        <v>52</v>
      </c>
      <c r="L163" s="126" t="s">
        <v>52</v>
      </c>
      <c r="M163" s="131">
        <v>0.32250000000000001</v>
      </c>
      <c r="N163" s="128">
        <v>-7.9000000000000008E-3</v>
      </c>
      <c r="O163" s="128">
        <v>9.7000000000000003E-3</v>
      </c>
      <c r="P163" s="128">
        <v>0.41449999999999998</v>
      </c>
      <c r="Q163" s="128">
        <v>162082</v>
      </c>
      <c r="R163" s="128">
        <v>43380</v>
      </c>
      <c r="S163" s="139">
        <v>118702</v>
      </c>
      <c r="T163" s="138" t="s">
        <v>52</v>
      </c>
      <c r="U163" s="128">
        <v>-4.0126429999999998E-3</v>
      </c>
      <c r="V163" s="128">
        <v>2.0611560000000002E-3</v>
      </c>
      <c r="W163" s="128">
        <v>5.1499999999999997E-2</v>
      </c>
      <c r="X163" s="128">
        <v>537349</v>
      </c>
      <c r="Y163" s="126" t="s">
        <v>52</v>
      </c>
      <c r="Z163" s="147" t="s">
        <v>52</v>
      </c>
    </row>
    <row r="164" spans="1:26" ht="14" customHeight="1" x14ac:dyDescent="0.2">
      <c r="A164" s="131" t="s">
        <v>339</v>
      </c>
      <c r="B164" s="128">
        <v>5</v>
      </c>
      <c r="C164" s="128">
        <v>166993972</v>
      </c>
      <c r="D164" s="124" t="s">
        <v>198</v>
      </c>
      <c r="E164" s="141" t="s">
        <v>199</v>
      </c>
      <c r="F164" s="128">
        <v>0.36655500000000002</v>
      </c>
      <c r="G164" s="128">
        <v>1.1138800000000001E-2</v>
      </c>
      <c r="H164" s="128">
        <v>1.4379E-3</v>
      </c>
      <c r="I164" s="129">
        <v>9.3999999999999997E-15</v>
      </c>
      <c r="J164" s="128">
        <v>462690</v>
      </c>
      <c r="K164" s="126" t="s">
        <v>52</v>
      </c>
      <c r="L164" s="126" t="s">
        <v>52</v>
      </c>
      <c r="M164" s="131">
        <v>0.3664</v>
      </c>
      <c r="N164" s="128">
        <v>1.9900000000000001E-2</v>
      </c>
      <c r="O164" s="128">
        <v>9.4999999999999998E-3</v>
      </c>
      <c r="P164" s="128">
        <v>3.6130000000000002E-2</v>
      </c>
      <c r="Q164" s="128">
        <v>162082</v>
      </c>
      <c r="R164" s="128">
        <v>43380</v>
      </c>
      <c r="S164" s="139">
        <v>118702</v>
      </c>
      <c r="T164" s="138" t="s">
        <v>52</v>
      </c>
      <c r="U164" s="128">
        <v>7.0353600000000001E-3</v>
      </c>
      <c r="V164" s="128">
        <v>2.0060130000000001E-3</v>
      </c>
      <c r="W164" s="128">
        <v>4.5100000000000001E-4</v>
      </c>
      <c r="X164" s="128">
        <v>537349</v>
      </c>
      <c r="Y164" s="126" t="s">
        <v>52</v>
      </c>
      <c r="Z164" s="147" t="s">
        <v>52</v>
      </c>
    </row>
    <row r="165" spans="1:26" ht="14" customHeight="1" x14ac:dyDescent="0.2">
      <c r="A165" s="131" t="s">
        <v>332</v>
      </c>
      <c r="B165" s="128">
        <v>11</v>
      </c>
      <c r="C165" s="128">
        <v>112877304</v>
      </c>
      <c r="D165" s="124" t="s">
        <v>198</v>
      </c>
      <c r="E165" s="141" t="s">
        <v>199</v>
      </c>
      <c r="F165" s="128">
        <v>0.61218499999999998</v>
      </c>
      <c r="G165" s="128">
        <v>-1.52438E-2</v>
      </c>
      <c r="H165" s="128">
        <v>1.42114E-3</v>
      </c>
      <c r="I165" s="129">
        <v>7.6E-27</v>
      </c>
      <c r="J165" s="128">
        <v>462690</v>
      </c>
      <c r="K165" s="126" t="s">
        <v>52</v>
      </c>
      <c r="L165" s="126" t="s">
        <v>52</v>
      </c>
      <c r="M165" s="131">
        <v>0.61219999999999997</v>
      </c>
      <c r="N165" s="128">
        <v>-5.2600000000000001E-2</v>
      </c>
      <c r="O165" s="128">
        <v>1.03E-2</v>
      </c>
      <c r="P165" s="129">
        <v>2.9799999999999999E-7</v>
      </c>
      <c r="Q165" s="128">
        <v>126785</v>
      </c>
      <c r="R165" s="128">
        <v>28273</v>
      </c>
      <c r="S165" s="139">
        <v>98512</v>
      </c>
      <c r="T165" s="138" t="s">
        <v>52</v>
      </c>
      <c r="U165" s="128">
        <v>-6.6566430000000003E-3</v>
      </c>
      <c r="V165" s="128">
        <v>1.9715280000000002E-3</v>
      </c>
      <c r="W165" s="128">
        <v>7.5299999999999998E-4</v>
      </c>
      <c r="X165" s="128">
        <v>537349</v>
      </c>
      <c r="Y165" s="126" t="s">
        <v>52</v>
      </c>
      <c r="Z165" s="147" t="s">
        <v>52</v>
      </c>
    </row>
    <row r="166" spans="1:26" ht="14" customHeight="1" thickBot="1" x14ac:dyDescent="0.25">
      <c r="A166" s="132"/>
      <c r="B166" s="123"/>
      <c r="C166" s="123"/>
      <c r="D166" s="152"/>
      <c r="E166" s="153"/>
      <c r="F166" s="123"/>
      <c r="G166" s="123"/>
      <c r="H166" s="123"/>
      <c r="I166" s="123"/>
      <c r="J166" s="123"/>
      <c r="K166" s="127"/>
      <c r="L166" s="127"/>
      <c r="M166" s="132"/>
      <c r="N166" s="123"/>
      <c r="O166" s="123"/>
      <c r="P166" s="123"/>
      <c r="Q166" s="123"/>
      <c r="R166" s="123"/>
      <c r="S166" s="133"/>
      <c r="T166" s="150"/>
      <c r="U166" s="123"/>
      <c r="V166" s="123"/>
      <c r="W166" s="123"/>
      <c r="X166" s="123"/>
      <c r="Y166" s="127"/>
      <c r="Z166" s="148"/>
    </row>
    <row r="169" spans="1:26" ht="14" customHeight="1" x14ac:dyDescent="0.2">
      <c r="A169" s="48" t="s">
        <v>162</v>
      </c>
      <c r="B169" s="1"/>
    </row>
    <row r="170" spans="1:26" ht="14" customHeight="1" x14ac:dyDescent="0.2">
      <c r="A170" s="1" t="s">
        <v>197</v>
      </c>
      <c r="B170" s="1" t="s">
        <v>649</v>
      </c>
    </row>
    <row r="171" spans="1:26" ht="14" customHeight="1" x14ac:dyDescent="0.2">
      <c r="A171" s="1" t="s">
        <v>196</v>
      </c>
      <c r="B171" s="1" t="s">
        <v>650</v>
      </c>
    </row>
    <row r="172" spans="1:26" ht="14" customHeight="1" x14ac:dyDescent="0.2">
      <c r="A172" s="1" t="s">
        <v>469</v>
      </c>
      <c r="B172" s="1" t="s">
        <v>651</v>
      </c>
    </row>
    <row r="173" spans="1:26" ht="14" customHeight="1" x14ac:dyDescent="0.2">
      <c r="A173" s="1" t="s">
        <v>484</v>
      </c>
      <c r="B173" s="1" t="s">
        <v>485</v>
      </c>
    </row>
    <row r="174" spans="1:26" ht="14" customHeight="1" x14ac:dyDescent="0.2">
      <c r="A174" s="1" t="s">
        <v>644</v>
      </c>
      <c r="B174" s="1" t="s">
        <v>645</v>
      </c>
    </row>
    <row r="175" spans="1:26" ht="14" customHeight="1" x14ac:dyDescent="0.2">
      <c r="A175" s="1" t="s">
        <v>648</v>
      </c>
      <c r="B175" s="1" t="s">
        <v>652</v>
      </c>
    </row>
    <row r="176" spans="1:26" ht="14" customHeight="1" x14ac:dyDescent="0.2">
      <c r="A176" s="1" t="s">
        <v>591</v>
      </c>
      <c r="B176" s="1" t="s">
        <v>482</v>
      </c>
    </row>
    <row r="177" spans="1:2" ht="14" customHeight="1" x14ac:dyDescent="0.2">
      <c r="A177" s="1" t="s">
        <v>592</v>
      </c>
      <c r="B177" s="1" t="s">
        <v>483</v>
      </c>
    </row>
    <row r="178" spans="1:2" ht="14" customHeight="1" x14ac:dyDescent="0.2">
      <c r="A178" s="1" t="s">
        <v>486</v>
      </c>
      <c r="B178" s="1" t="s">
        <v>487</v>
      </c>
    </row>
    <row r="179" spans="1:2" ht="14" customHeight="1" x14ac:dyDescent="0.2">
      <c r="A179" s="1" t="s">
        <v>488</v>
      </c>
      <c r="B179" s="1" t="s">
        <v>489</v>
      </c>
    </row>
    <row r="180" spans="1:2" ht="14" customHeight="1" x14ac:dyDescent="0.2">
      <c r="A180" s="1" t="s">
        <v>490</v>
      </c>
      <c r="B180" s="1" t="s">
        <v>491</v>
      </c>
    </row>
  </sheetData>
  <mergeCells count="29">
    <mergeCell ref="A3:A4"/>
    <mergeCell ref="B3:B4"/>
    <mergeCell ref="C3:C4"/>
    <mergeCell ref="D3:D4"/>
    <mergeCell ref="E3:E4"/>
    <mergeCell ref="M3:M4"/>
    <mergeCell ref="N3:N4"/>
    <mergeCell ref="F3:F4"/>
    <mergeCell ref="G3:G4"/>
    <mergeCell ref="H3:H4"/>
    <mergeCell ref="I3:I4"/>
    <mergeCell ref="J3:J4"/>
    <mergeCell ref="K3:K4"/>
    <mergeCell ref="X3:X4"/>
    <mergeCell ref="Y3:Y4"/>
    <mergeCell ref="Z3:Z4"/>
    <mergeCell ref="F6:L6"/>
    <mergeCell ref="M6:S6"/>
    <mergeCell ref="T6:Z6"/>
    <mergeCell ref="T3:T4"/>
    <mergeCell ref="U3:U4"/>
    <mergeCell ref="V3:V4"/>
    <mergeCell ref="W3:W4"/>
    <mergeCell ref="O3:O4"/>
    <mergeCell ref="P3:P4"/>
    <mergeCell ref="Q3:Q4"/>
    <mergeCell ref="R3:R4"/>
    <mergeCell ref="S3:S4"/>
    <mergeCell ref="L3: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F6156-305F-E148-A073-F1FF1C0ACFA7}">
  <dimension ref="A1:W172"/>
  <sheetViews>
    <sheetView topLeftCell="A119" zoomScale="75" zoomScaleNormal="75" workbookViewId="0">
      <selection activeCell="A161" sqref="A161:B172"/>
    </sheetView>
  </sheetViews>
  <sheetFormatPr baseColWidth="10" defaultRowHeight="14" customHeight="1" x14ac:dyDescent="0.2"/>
  <cols>
    <col min="4" max="5" width="10.83203125" style="137"/>
    <col min="22" max="23" width="10.83203125" style="122"/>
  </cols>
  <sheetData>
    <row r="1" spans="1:23" ht="14" customHeight="1" x14ac:dyDescent="0.2">
      <c r="A1" s="125" t="s">
        <v>607</v>
      </c>
    </row>
    <row r="2" spans="1:23" ht="14" customHeight="1" thickBot="1" x14ac:dyDescent="0.25"/>
    <row r="3" spans="1:23" ht="14" customHeight="1" x14ac:dyDescent="0.2">
      <c r="A3" s="210" t="s">
        <v>197</v>
      </c>
      <c r="B3" s="197" t="s">
        <v>196</v>
      </c>
      <c r="C3" s="197" t="s">
        <v>469</v>
      </c>
      <c r="D3" s="197" t="s">
        <v>470</v>
      </c>
      <c r="E3" s="208" t="s">
        <v>471</v>
      </c>
      <c r="F3" s="210" t="s">
        <v>591</v>
      </c>
      <c r="G3" s="197" t="s">
        <v>592</v>
      </c>
      <c r="H3" s="197" t="s">
        <v>486</v>
      </c>
      <c r="I3" s="197" t="s">
        <v>593</v>
      </c>
      <c r="J3" s="197" t="s">
        <v>45</v>
      </c>
      <c r="K3" s="197" t="s">
        <v>46</v>
      </c>
      <c r="L3" s="210" t="s">
        <v>591</v>
      </c>
      <c r="M3" s="197" t="s">
        <v>592</v>
      </c>
      <c r="N3" s="197" t="s">
        <v>486</v>
      </c>
      <c r="O3" s="197" t="s">
        <v>593</v>
      </c>
      <c r="P3" s="197" t="s">
        <v>45</v>
      </c>
      <c r="Q3" s="208" t="s">
        <v>46</v>
      </c>
      <c r="R3" s="210" t="s">
        <v>591</v>
      </c>
      <c r="S3" s="197" t="s">
        <v>592</v>
      </c>
      <c r="T3" s="197" t="s">
        <v>486</v>
      </c>
      <c r="U3" s="197" t="s">
        <v>593</v>
      </c>
      <c r="V3" s="197" t="s">
        <v>45</v>
      </c>
      <c r="W3" s="208" t="s">
        <v>46</v>
      </c>
    </row>
    <row r="4" spans="1:23" ht="14" customHeight="1" thickBot="1" x14ac:dyDescent="0.25">
      <c r="A4" s="211"/>
      <c r="B4" s="198"/>
      <c r="C4" s="198"/>
      <c r="D4" s="198"/>
      <c r="E4" s="209"/>
      <c r="F4" s="211"/>
      <c r="G4" s="198"/>
      <c r="H4" s="198"/>
      <c r="I4" s="198"/>
      <c r="J4" s="198"/>
      <c r="K4" s="198"/>
      <c r="L4" s="211"/>
      <c r="M4" s="198"/>
      <c r="N4" s="198"/>
      <c r="O4" s="198"/>
      <c r="P4" s="198"/>
      <c r="Q4" s="209"/>
      <c r="R4" s="211"/>
      <c r="S4" s="198"/>
      <c r="T4" s="198"/>
      <c r="U4" s="198"/>
      <c r="V4" s="198"/>
      <c r="W4" s="209"/>
    </row>
    <row r="5" spans="1:23" ht="14" customHeight="1" x14ac:dyDescent="0.2">
      <c r="A5" s="140"/>
      <c r="B5" s="124"/>
      <c r="C5" s="124"/>
      <c r="D5" s="124"/>
      <c r="E5" s="141"/>
      <c r="F5" s="140"/>
      <c r="G5" s="124"/>
      <c r="H5" s="124"/>
      <c r="I5" s="124"/>
      <c r="J5" s="124"/>
      <c r="K5" s="124"/>
      <c r="L5" s="131"/>
      <c r="M5" s="128"/>
      <c r="N5" s="128"/>
      <c r="O5" s="128"/>
      <c r="P5" s="128"/>
      <c r="Q5" s="139"/>
      <c r="R5" s="131"/>
      <c r="S5" s="128"/>
      <c r="T5" s="128"/>
      <c r="U5" s="128"/>
      <c r="V5" s="126"/>
      <c r="W5" s="147"/>
    </row>
    <row r="6" spans="1:23" ht="14" customHeight="1" x14ac:dyDescent="0.2">
      <c r="A6" s="131"/>
      <c r="B6" s="128"/>
      <c r="C6" s="128"/>
      <c r="D6" s="124"/>
      <c r="E6" s="141"/>
      <c r="F6" s="204" t="s">
        <v>595</v>
      </c>
      <c r="G6" s="201"/>
      <c r="H6" s="201"/>
      <c r="I6" s="201"/>
      <c r="J6" s="201"/>
      <c r="K6" s="201"/>
      <c r="L6" s="204" t="s">
        <v>85</v>
      </c>
      <c r="M6" s="201"/>
      <c r="N6" s="201"/>
      <c r="O6" s="201"/>
      <c r="P6" s="201"/>
      <c r="Q6" s="205"/>
      <c r="R6" s="204" t="s">
        <v>81</v>
      </c>
      <c r="S6" s="201"/>
      <c r="T6" s="201"/>
      <c r="U6" s="201"/>
      <c r="V6" s="201"/>
      <c r="W6" s="205"/>
    </row>
    <row r="7" spans="1:23" ht="14" customHeight="1" x14ac:dyDescent="0.2">
      <c r="A7" s="131" t="s">
        <v>392</v>
      </c>
      <c r="B7">
        <v>5</v>
      </c>
      <c r="C7">
        <v>50812738</v>
      </c>
      <c r="D7" s="124" t="s">
        <v>201</v>
      </c>
      <c r="E7" s="141" t="s">
        <v>200</v>
      </c>
      <c r="F7" s="131">
        <v>-3.3598149000000001E-2</v>
      </c>
      <c r="G7" s="128">
        <v>2.23E-2</v>
      </c>
      <c r="H7" s="128">
        <v>0.13139999999999999</v>
      </c>
      <c r="I7" s="128">
        <v>28759</v>
      </c>
      <c r="J7" s="128">
        <v>8485</v>
      </c>
      <c r="K7" s="128">
        <v>20272</v>
      </c>
      <c r="L7" s="131">
        <v>-1.6E-2</v>
      </c>
      <c r="M7" s="128">
        <v>1.77E-2</v>
      </c>
      <c r="N7" s="128">
        <v>0.3649</v>
      </c>
      <c r="O7" s="128">
        <v>357045</v>
      </c>
      <c r="P7" s="128">
        <v>13986</v>
      </c>
      <c r="Q7" s="139">
        <v>343059</v>
      </c>
      <c r="R7" s="131">
        <v>-8.3997900000000007E-3</v>
      </c>
      <c r="S7" s="128">
        <v>1.40216E-3</v>
      </c>
      <c r="T7" s="129">
        <v>2.1000000000000002E-9</v>
      </c>
      <c r="U7" s="128">
        <v>462690</v>
      </c>
      <c r="V7" s="126" t="s">
        <v>52</v>
      </c>
      <c r="W7" s="147" t="s">
        <v>52</v>
      </c>
    </row>
    <row r="8" spans="1:23" ht="14" customHeight="1" x14ac:dyDescent="0.2">
      <c r="A8" s="131" t="s">
        <v>311</v>
      </c>
      <c r="B8">
        <v>2</v>
      </c>
      <c r="C8">
        <v>224802504</v>
      </c>
      <c r="D8" s="124" t="s">
        <v>198</v>
      </c>
      <c r="E8" s="141" t="s">
        <v>199</v>
      </c>
      <c r="F8" s="131">
        <v>-0.168702716</v>
      </c>
      <c r="G8" s="128">
        <v>3.6799999999999999E-2</v>
      </c>
      <c r="H8" s="129">
        <v>4.5700000000000003E-6</v>
      </c>
      <c r="I8" s="128">
        <v>28759</v>
      </c>
      <c r="J8" s="128">
        <v>8485</v>
      </c>
      <c r="K8" s="128">
        <v>20272</v>
      </c>
      <c r="L8" s="131">
        <v>1.2200000000000001E-2</v>
      </c>
      <c r="M8" s="128">
        <v>2.4500000000000001E-2</v>
      </c>
      <c r="N8" s="128">
        <v>0.61950000000000005</v>
      </c>
      <c r="O8" s="128">
        <v>351028</v>
      </c>
      <c r="P8" s="128">
        <v>12219</v>
      </c>
      <c r="Q8" s="139">
        <v>338802</v>
      </c>
      <c r="R8" s="131">
        <v>1.13653E-3</v>
      </c>
      <c r="S8" s="128">
        <v>1.8870600000000001E-3</v>
      </c>
      <c r="T8" s="128">
        <v>0.55000000000000004</v>
      </c>
      <c r="U8" s="128">
        <v>462690</v>
      </c>
      <c r="V8" s="126" t="s">
        <v>52</v>
      </c>
      <c r="W8" s="147" t="s">
        <v>52</v>
      </c>
    </row>
    <row r="9" spans="1:23" ht="14" customHeight="1" x14ac:dyDescent="0.2">
      <c r="A9" s="131" t="s">
        <v>329</v>
      </c>
      <c r="B9">
        <v>7</v>
      </c>
      <c r="C9">
        <v>32315613</v>
      </c>
      <c r="D9" s="124" t="s">
        <v>198</v>
      </c>
      <c r="E9" s="141" t="s">
        <v>199</v>
      </c>
      <c r="F9" s="131">
        <v>1.6099701000000001E-2</v>
      </c>
      <c r="G9" s="128">
        <v>2.29E-2</v>
      </c>
      <c r="H9" s="128">
        <v>0.48330000000000001</v>
      </c>
      <c r="I9" s="128">
        <v>28759</v>
      </c>
      <c r="J9" s="128">
        <v>8485</v>
      </c>
      <c r="K9" s="128">
        <v>20272</v>
      </c>
      <c r="L9" s="131">
        <v>3.2399999999999998E-2</v>
      </c>
      <c r="M9" s="128">
        <v>1.6899999999999998E-2</v>
      </c>
      <c r="N9" s="128">
        <v>5.4940000000000003E-2</v>
      </c>
      <c r="O9" s="128">
        <v>357016</v>
      </c>
      <c r="P9" s="128">
        <v>13971</v>
      </c>
      <c r="Q9" s="139">
        <v>343042</v>
      </c>
      <c r="R9" s="131">
        <v>1.1409900000000001E-2</v>
      </c>
      <c r="S9" s="128">
        <v>1.43702E-3</v>
      </c>
      <c r="T9" s="129">
        <v>2.0000000000000002E-15</v>
      </c>
      <c r="U9" s="128">
        <v>462690</v>
      </c>
      <c r="V9" s="126" t="s">
        <v>52</v>
      </c>
      <c r="W9" s="147" t="s">
        <v>52</v>
      </c>
    </row>
    <row r="10" spans="1:23" ht="14" customHeight="1" x14ac:dyDescent="0.2">
      <c r="A10" s="131" t="s">
        <v>378</v>
      </c>
      <c r="B10">
        <v>7</v>
      </c>
      <c r="C10">
        <v>111092478</v>
      </c>
      <c r="D10" s="124" t="s">
        <v>201</v>
      </c>
      <c r="E10" s="141" t="s">
        <v>200</v>
      </c>
      <c r="F10" s="131">
        <v>-1.701447E-3</v>
      </c>
      <c r="G10" s="128">
        <v>2.3E-2</v>
      </c>
      <c r="H10" s="128">
        <v>0.94179999999999997</v>
      </c>
      <c r="I10" s="128">
        <v>28759</v>
      </c>
      <c r="J10" s="128">
        <v>8485</v>
      </c>
      <c r="K10" s="128">
        <v>20272</v>
      </c>
      <c r="L10" s="131">
        <v>2.1299999999999999E-2</v>
      </c>
      <c r="M10" s="128">
        <v>1.72E-2</v>
      </c>
      <c r="N10" s="128">
        <v>0.21529999999999999</v>
      </c>
      <c r="O10" s="128">
        <v>356673</v>
      </c>
      <c r="P10" s="128">
        <v>13918</v>
      </c>
      <c r="Q10" s="139">
        <v>342729</v>
      </c>
      <c r="R10" s="131">
        <v>8.9621900000000001E-3</v>
      </c>
      <c r="S10" s="128">
        <v>1.4469000000000001E-3</v>
      </c>
      <c r="T10" s="129">
        <v>5.9000000000000003E-10</v>
      </c>
      <c r="U10" s="128">
        <v>462690</v>
      </c>
      <c r="V10" s="126" t="s">
        <v>52</v>
      </c>
      <c r="W10" s="147" t="s">
        <v>52</v>
      </c>
    </row>
    <row r="11" spans="1:23" ht="14" customHeight="1" x14ac:dyDescent="0.2">
      <c r="A11" s="131" t="s">
        <v>211</v>
      </c>
      <c r="B11">
        <v>16</v>
      </c>
      <c r="C11">
        <v>87443734</v>
      </c>
      <c r="D11" s="124" t="s">
        <v>201</v>
      </c>
      <c r="E11" s="141" t="s">
        <v>200</v>
      </c>
      <c r="F11" s="131">
        <v>4.1995705000000001E-2</v>
      </c>
      <c r="G11" s="128">
        <v>2.5499999999999998E-2</v>
      </c>
      <c r="H11" s="128">
        <v>9.9099999999999994E-2</v>
      </c>
      <c r="I11" s="128">
        <v>28759</v>
      </c>
      <c r="J11" s="128">
        <v>8485</v>
      </c>
      <c r="K11" s="128">
        <v>20272</v>
      </c>
      <c r="L11" s="131">
        <v>1.1999999999999999E-3</v>
      </c>
      <c r="M11" s="128">
        <v>1.7999999999999999E-2</v>
      </c>
      <c r="N11" s="128">
        <v>0.94820000000000004</v>
      </c>
      <c r="O11" s="128">
        <v>351027</v>
      </c>
      <c r="P11" s="128">
        <v>12231</v>
      </c>
      <c r="Q11" s="139">
        <v>338796</v>
      </c>
      <c r="R11" s="131">
        <v>7.9704600000000004E-3</v>
      </c>
      <c r="S11" s="128">
        <v>1.40503E-3</v>
      </c>
      <c r="T11" s="129">
        <v>1.4E-8</v>
      </c>
      <c r="U11" s="128">
        <v>462690</v>
      </c>
      <c r="V11" s="126" t="s">
        <v>52</v>
      </c>
      <c r="W11" s="147" t="s">
        <v>52</v>
      </c>
    </row>
    <row r="12" spans="1:23" ht="14" customHeight="1" x14ac:dyDescent="0.2">
      <c r="A12" s="131" t="s">
        <v>431</v>
      </c>
      <c r="B12">
        <v>10</v>
      </c>
      <c r="C12">
        <v>74738269</v>
      </c>
      <c r="D12" s="124" t="s">
        <v>200</v>
      </c>
      <c r="E12" s="141" t="s">
        <v>199</v>
      </c>
      <c r="F12" s="131">
        <v>-1.5804232000000001E-2</v>
      </c>
      <c r="G12" s="128">
        <v>2.92E-2</v>
      </c>
      <c r="H12" s="128">
        <v>0.58909999999999996</v>
      </c>
      <c r="I12" s="128">
        <v>28759</v>
      </c>
      <c r="J12" s="128">
        <v>8485</v>
      </c>
      <c r="K12" s="128">
        <v>20272</v>
      </c>
      <c r="L12" s="131">
        <v>-3.5000000000000003E-2</v>
      </c>
      <c r="M12" s="128">
        <v>1.8499999999999999E-2</v>
      </c>
      <c r="N12" s="128">
        <v>5.8389999999999997E-2</v>
      </c>
      <c r="O12" s="128">
        <v>351193</v>
      </c>
      <c r="P12" s="128">
        <v>12425</v>
      </c>
      <c r="Q12" s="139">
        <v>338762</v>
      </c>
      <c r="R12" s="131">
        <v>-8.1354400000000007E-3</v>
      </c>
      <c r="S12" s="128">
        <v>1.45258E-3</v>
      </c>
      <c r="T12" s="129">
        <v>2.0999999999999999E-8</v>
      </c>
      <c r="U12" s="128">
        <v>462690</v>
      </c>
      <c r="V12" s="126" t="s">
        <v>52</v>
      </c>
      <c r="W12" s="147" t="s">
        <v>52</v>
      </c>
    </row>
    <row r="13" spans="1:23" ht="14" customHeight="1" x14ac:dyDescent="0.2">
      <c r="A13" s="131" t="s">
        <v>364</v>
      </c>
      <c r="B13">
        <v>12</v>
      </c>
      <c r="C13">
        <v>75380511</v>
      </c>
      <c r="D13" s="124" t="s">
        <v>200</v>
      </c>
      <c r="E13" s="141" t="s">
        <v>198</v>
      </c>
      <c r="F13" s="131">
        <v>-4.1301275999999998E-2</v>
      </c>
      <c r="G13" s="128">
        <v>2.3300000000000001E-2</v>
      </c>
      <c r="H13" s="128">
        <v>7.5380000000000003E-2</v>
      </c>
      <c r="I13" s="128">
        <v>28759</v>
      </c>
      <c r="J13" s="128">
        <v>8485</v>
      </c>
      <c r="K13" s="128">
        <v>20272</v>
      </c>
      <c r="L13" s="131">
        <v>2.01E-2</v>
      </c>
      <c r="M13" s="128">
        <v>1.7600000000000001E-2</v>
      </c>
      <c r="N13" s="128">
        <v>0.25219999999999998</v>
      </c>
      <c r="O13" s="128">
        <v>356011</v>
      </c>
      <c r="P13" s="128">
        <v>13423</v>
      </c>
      <c r="Q13" s="139">
        <v>342579</v>
      </c>
      <c r="R13" s="131">
        <v>-9.5798800000000007E-3</v>
      </c>
      <c r="S13" s="128">
        <v>1.4580299999999999E-3</v>
      </c>
      <c r="T13" s="129">
        <v>5.0000000000000002E-11</v>
      </c>
      <c r="U13" s="128">
        <v>462690</v>
      </c>
      <c r="V13" s="126" t="s">
        <v>52</v>
      </c>
      <c r="W13" s="147" t="s">
        <v>52</v>
      </c>
    </row>
    <row r="14" spans="1:23" ht="14" customHeight="1" x14ac:dyDescent="0.2">
      <c r="A14" s="131" t="s">
        <v>430</v>
      </c>
      <c r="B14">
        <v>1</v>
      </c>
      <c r="C14">
        <v>162090536</v>
      </c>
      <c r="D14" s="124" t="s">
        <v>198</v>
      </c>
      <c r="E14" s="141" t="s">
        <v>199</v>
      </c>
      <c r="F14" s="131">
        <v>-2.2398995000000001E-2</v>
      </c>
      <c r="G14" s="128">
        <v>2.3199999999999998E-2</v>
      </c>
      <c r="H14" s="128">
        <v>0.33479999999999999</v>
      </c>
      <c r="I14" s="128">
        <v>28759</v>
      </c>
      <c r="J14" s="128">
        <v>8485</v>
      </c>
      <c r="K14" s="128">
        <v>20272</v>
      </c>
      <c r="L14" s="131">
        <v>3.5099999999999999E-2</v>
      </c>
      <c r="M14" s="128">
        <v>1.67E-2</v>
      </c>
      <c r="N14" s="128">
        <v>3.6080000000000001E-2</v>
      </c>
      <c r="O14" s="128">
        <v>357001</v>
      </c>
      <c r="P14" s="128">
        <v>13966</v>
      </c>
      <c r="Q14" s="139">
        <v>343028</v>
      </c>
      <c r="R14" s="131">
        <v>8.0238900000000005E-3</v>
      </c>
      <c r="S14" s="128">
        <v>1.43191E-3</v>
      </c>
      <c r="T14" s="129">
        <v>2.0999999999999999E-8</v>
      </c>
      <c r="U14" s="128">
        <v>462690</v>
      </c>
      <c r="V14" s="126" t="s">
        <v>52</v>
      </c>
      <c r="W14" s="147" t="s">
        <v>52</v>
      </c>
    </row>
    <row r="15" spans="1:23" ht="14" customHeight="1" x14ac:dyDescent="0.2">
      <c r="A15" s="131" t="s">
        <v>344</v>
      </c>
      <c r="B15">
        <v>1</v>
      </c>
      <c r="C15">
        <v>91193049</v>
      </c>
      <c r="D15" s="124" t="s">
        <v>199</v>
      </c>
      <c r="E15" s="141" t="s">
        <v>200</v>
      </c>
      <c r="F15" s="131">
        <v>2.7401136E-2</v>
      </c>
      <c r="G15" s="128">
        <v>2.58E-2</v>
      </c>
      <c r="H15" s="128">
        <v>0.28689999999999999</v>
      </c>
      <c r="I15" s="128">
        <v>28759</v>
      </c>
      <c r="J15" s="128">
        <v>8485</v>
      </c>
      <c r="K15" s="128">
        <v>20272</v>
      </c>
      <c r="L15" s="131">
        <v>4.6699999999999998E-2</v>
      </c>
      <c r="M15" s="128">
        <v>1.72E-2</v>
      </c>
      <c r="N15" s="128">
        <v>6.7489999999999998E-3</v>
      </c>
      <c r="O15" s="128">
        <v>353361</v>
      </c>
      <c r="P15" s="128">
        <v>13101</v>
      </c>
      <c r="Q15" s="139">
        <v>340248</v>
      </c>
      <c r="R15" s="131">
        <v>1.0174799999999999E-2</v>
      </c>
      <c r="S15" s="128">
        <v>1.3949500000000001E-3</v>
      </c>
      <c r="T15" s="129">
        <v>2.9999999999999998E-13</v>
      </c>
      <c r="U15" s="128">
        <v>462690</v>
      </c>
      <c r="V15" s="126" t="s">
        <v>52</v>
      </c>
      <c r="W15" s="147" t="s">
        <v>52</v>
      </c>
    </row>
    <row r="16" spans="1:23" ht="14" customHeight="1" x14ac:dyDescent="0.2">
      <c r="A16" s="131" t="s">
        <v>314</v>
      </c>
      <c r="B16">
        <v>8</v>
      </c>
      <c r="C16">
        <v>66500288</v>
      </c>
      <c r="D16" s="124" t="s">
        <v>199</v>
      </c>
      <c r="E16" s="141" t="s">
        <v>201</v>
      </c>
      <c r="F16" s="131">
        <v>-0.25710113899999998</v>
      </c>
      <c r="G16" s="128">
        <v>5.3400000000000003E-2</v>
      </c>
      <c r="H16" s="129">
        <v>1.4899999999999999E-6</v>
      </c>
      <c r="I16" s="128">
        <v>28759</v>
      </c>
      <c r="J16" s="128">
        <v>8485</v>
      </c>
      <c r="K16" s="128">
        <v>20272</v>
      </c>
      <c r="L16" s="142">
        <v>5.0000000000000001E-4</v>
      </c>
      <c r="M16" s="128">
        <v>3.9300000000000002E-2</v>
      </c>
      <c r="N16" s="128">
        <v>0.99</v>
      </c>
      <c r="O16" s="128">
        <v>355492</v>
      </c>
      <c r="P16" s="128">
        <v>13219</v>
      </c>
      <c r="Q16" s="139">
        <v>342206</v>
      </c>
      <c r="R16" s="131">
        <v>7.4116599999999996E-3</v>
      </c>
      <c r="S16" s="128">
        <v>3.1465999999999998E-3</v>
      </c>
      <c r="T16" s="128">
        <v>1.9E-2</v>
      </c>
      <c r="U16" s="128">
        <v>462690</v>
      </c>
      <c r="V16" s="126" t="s">
        <v>52</v>
      </c>
      <c r="W16" s="147" t="s">
        <v>52</v>
      </c>
    </row>
    <row r="17" spans="1:23" ht="14" customHeight="1" x14ac:dyDescent="0.2">
      <c r="A17" s="131" t="s">
        <v>335</v>
      </c>
      <c r="B17">
        <v>1</v>
      </c>
      <c r="C17">
        <v>73860028</v>
      </c>
      <c r="D17" s="124" t="s">
        <v>199</v>
      </c>
      <c r="E17" s="141" t="s">
        <v>198</v>
      </c>
      <c r="F17" s="131">
        <v>2.9801490999999999E-2</v>
      </c>
      <c r="G17" s="128">
        <v>2.2499999999999999E-2</v>
      </c>
      <c r="H17" s="128">
        <v>0.185</v>
      </c>
      <c r="I17" s="128">
        <v>28759</v>
      </c>
      <c r="J17" s="128">
        <v>8485</v>
      </c>
      <c r="K17" s="128">
        <v>20272</v>
      </c>
      <c r="L17" s="131">
        <v>2.53E-2</v>
      </c>
      <c r="M17" s="128">
        <v>1.66E-2</v>
      </c>
      <c r="N17" s="128">
        <v>0.12659999999999999</v>
      </c>
      <c r="O17" s="128">
        <v>357068</v>
      </c>
      <c r="P17" s="128">
        <v>13986</v>
      </c>
      <c r="Q17" s="139">
        <v>343080</v>
      </c>
      <c r="R17" s="131">
        <v>1.1702000000000001E-2</v>
      </c>
      <c r="S17" s="128">
        <v>1.4227300000000001E-3</v>
      </c>
      <c r="T17" s="129">
        <v>2E-16</v>
      </c>
      <c r="U17" s="128">
        <v>462690</v>
      </c>
      <c r="V17" s="126" t="s">
        <v>52</v>
      </c>
      <c r="W17" s="147" t="s">
        <v>52</v>
      </c>
    </row>
    <row r="18" spans="1:23" ht="14" customHeight="1" x14ac:dyDescent="0.2">
      <c r="A18" s="131" t="s">
        <v>363</v>
      </c>
      <c r="B18">
        <v>11</v>
      </c>
      <c r="C18">
        <v>46632809</v>
      </c>
      <c r="D18" s="124" t="s">
        <v>199</v>
      </c>
      <c r="E18" s="141" t="s">
        <v>198</v>
      </c>
      <c r="F18" s="131">
        <v>7.4197968000000003E-2</v>
      </c>
      <c r="G18" s="128">
        <v>7.2499999999999995E-2</v>
      </c>
      <c r="H18" s="128">
        <v>0.30559999999999998</v>
      </c>
      <c r="I18" s="128">
        <v>28759</v>
      </c>
      <c r="J18" s="128">
        <v>8485</v>
      </c>
      <c r="K18" s="128">
        <v>20272</v>
      </c>
      <c r="L18" s="131">
        <v>1.95E-2</v>
      </c>
      <c r="M18" s="128">
        <v>4.1599999999999998E-2</v>
      </c>
      <c r="N18" s="128">
        <v>0.63829999999999998</v>
      </c>
      <c r="O18" s="128">
        <v>350746</v>
      </c>
      <c r="P18" s="128">
        <v>11972</v>
      </c>
      <c r="Q18" s="139">
        <v>338774</v>
      </c>
      <c r="R18" s="131">
        <v>2.3166200000000001E-2</v>
      </c>
      <c r="S18" s="128">
        <v>3.50418E-3</v>
      </c>
      <c r="T18" s="129">
        <v>3.7999999999999998E-11</v>
      </c>
      <c r="U18" s="128">
        <v>462690</v>
      </c>
      <c r="V18" s="126" t="s">
        <v>52</v>
      </c>
      <c r="W18" s="147" t="s">
        <v>52</v>
      </c>
    </row>
    <row r="19" spans="1:23" ht="14" customHeight="1" x14ac:dyDescent="0.2">
      <c r="A19" s="131" t="s">
        <v>371</v>
      </c>
      <c r="B19">
        <v>10</v>
      </c>
      <c r="C19">
        <v>8802912</v>
      </c>
      <c r="D19" s="124" t="s">
        <v>198</v>
      </c>
      <c r="E19" s="141" t="s">
        <v>200</v>
      </c>
      <c r="F19" s="131">
        <v>3.5038539999999998E-3</v>
      </c>
      <c r="G19" s="128">
        <v>2.5499999999999998E-2</v>
      </c>
      <c r="H19" s="128">
        <v>0.88959999999999995</v>
      </c>
      <c r="I19" s="128">
        <v>28759</v>
      </c>
      <c r="J19" s="128">
        <v>8485</v>
      </c>
      <c r="K19" s="128">
        <v>20272</v>
      </c>
      <c r="L19" s="142">
        <v>-4.0000000000000002E-4</v>
      </c>
      <c r="M19" s="128">
        <v>1.9400000000000001E-2</v>
      </c>
      <c r="N19" s="128">
        <v>0.98399999999999999</v>
      </c>
      <c r="O19" s="128">
        <v>357064</v>
      </c>
      <c r="P19" s="128">
        <v>13986</v>
      </c>
      <c r="Q19" s="139">
        <v>343074</v>
      </c>
      <c r="R19" s="131">
        <v>1.00713E-2</v>
      </c>
      <c r="S19" s="128">
        <v>1.5880899999999999E-3</v>
      </c>
      <c r="T19" s="129">
        <v>2.3000000000000001E-10</v>
      </c>
      <c r="U19" s="128">
        <v>462690</v>
      </c>
      <c r="V19" s="126" t="s">
        <v>52</v>
      </c>
      <c r="W19" s="147" t="s">
        <v>52</v>
      </c>
    </row>
    <row r="20" spans="1:23" ht="14" customHeight="1" x14ac:dyDescent="0.2">
      <c r="A20" s="131" t="s">
        <v>331</v>
      </c>
      <c r="B20">
        <v>9</v>
      </c>
      <c r="C20">
        <v>136463019</v>
      </c>
      <c r="D20" s="124" t="s">
        <v>199</v>
      </c>
      <c r="E20" s="141" t="s">
        <v>201</v>
      </c>
      <c r="F20" s="131">
        <v>-1.4798967E-2</v>
      </c>
      <c r="G20" s="128">
        <v>3.8399999999999997E-2</v>
      </c>
      <c r="H20" s="128">
        <v>0.70040000000000002</v>
      </c>
      <c r="I20" s="128">
        <v>28759</v>
      </c>
      <c r="J20" s="128">
        <v>8485</v>
      </c>
      <c r="K20" s="128">
        <v>20272</v>
      </c>
      <c r="L20" s="131">
        <v>-7.7000000000000002E-3</v>
      </c>
      <c r="M20" s="128">
        <v>2.7E-2</v>
      </c>
      <c r="N20" s="128">
        <v>0.77569999999999995</v>
      </c>
      <c r="O20" s="128">
        <v>353980</v>
      </c>
      <c r="P20" s="128">
        <v>12956</v>
      </c>
      <c r="Q20" s="139">
        <v>341012</v>
      </c>
      <c r="R20" s="131">
        <v>2.8233899999999999E-2</v>
      </c>
      <c r="S20" s="128">
        <v>2.2137599999999999E-3</v>
      </c>
      <c r="T20" s="129">
        <v>3E-37</v>
      </c>
      <c r="U20" s="128">
        <v>462690</v>
      </c>
      <c r="V20" s="126" t="s">
        <v>52</v>
      </c>
      <c r="W20" s="147" t="s">
        <v>52</v>
      </c>
    </row>
    <row r="21" spans="1:23" ht="14" customHeight="1" x14ac:dyDescent="0.2">
      <c r="A21" s="131" t="s">
        <v>499</v>
      </c>
      <c r="B21">
        <v>1</v>
      </c>
      <c r="C21">
        <v>80933641</v>
      </c>
      <c r="D21" s="124" t="s">
        <v>200</v>
      </c>
      <c r="E21" s="141" t="s">
        <v>201</v>
      </c>
      <c r="F21" s="131">
        <v>9.6037359999999999E-3</v>
      </c>
      <c r="G21" s="128">
        <v>8.5199999999999998E-2</v>
      </c>
      <c r="H21" s="128">
        <v>0.90990000000000004</v>
      </c>
      <c r="I21" s="128">
        <v>28759</v>
      </c>
      <c r="J21" s="128">
        <v>8485</v>
      </c>
      <c r="K21" s="128">
        <v>20272</v>
      </c>
      <c r="L21" s="131">
        <v>0.2742</v>
      </c>
      <c r="M21" s="128">
        <v>5.9299999999999999E-2</v>
      </c>
      <c r="N21" s="129">
        <v>3.7299999999999999E-6</v>
      </c>
      <c r="O21" s="128">
        <v>356095</v>
      </c>
      <c r="P21" s="128">
        <v>13745</v>
      </c>
      <c r="Q21" s="139">
        <v>342340</v>
      </c>
      <c r="R21" s="131">
        <v>1.5407299999999999E-3</v>
      </c>
      <c r="S21" s="128">
        <v>4.6050300000000004E-3</v>
      </c>
      <c r="T21" s="128">
        <v>0.74</v>
      </c>
      <c r="U21" s="128">
        <v>462690</v>
      </c>
      <c r="V21" s="126" t="s">
        <v>52</v>
      </c>
      <c r="W21" s="147" t="s">
        <v>52</v>
      </c>
    </row>
    <row r="22" spans="1:23" ht="14" customHeight="1" x14ac:dyDescent="0.2">
      <c r="A22" s="131" t="s">
        <v>506</v>
      </c>
      <c r="B22">
        <v>3</v>
      </c>
      <c r="C22">
        <v>50292324</v>
      </c>
      <c r="D22" s="124" t="s">
        <v>199</v>
      </c>
      <c r="E22" s="141" t="s">
        <v>198</v>
      </c>
      <c r="F22" s="131">
        <v>-2.6033860000000001E-3</v>
      </c>
      <c r="G22" s="128">
        <v>2.3800000000000002E-2</v>
      </c>
      <c r="H22" s="128">
        <v>0.9143</v>
      </c>
      <c r="I22" s="128">
        <v>28759</v>
      </c>
      <c r="J22" s="128">
        <v>8485</v>
      </c>
      <c r="K22" s="128">
        <v>20272</v>
      </c>
      <c r="L22" s="131">
        <v>-9.35E-2</v>
      </c>
      <c r="M22" s="128">
        <v>1.7500000000000002E-2</v>
      </c>
      <c r="N22" s="129">
        <v>8.9099999999999997E-8</v>
      </c>
      <c r="O22" s="128">
        <v>355885</v>
      </c>
      <c r="P22" s="128">
        <v>13386</v>
      </c>
      <c r="Q22" s="139">
        <v>342452</v>
      </c>
      <c r="R22" s="131">
        <v>-2.4109399999999999E-3</v>
      </c>
      <c r="S22" s="128">
        <v>1.4308700000000001E-3</v>
      </c>
      <c r="T22" s="128">
        <v>9.1999999999999998E-2</v>
      </c>
      <c r="U22" s="128">
        <v>462690</v>
      </c>
      <c r="V22" s="126" t="s">
        <v>52</v>
      </c>
      <c r="W22" s="147" t="s">
        <v>52</v>
      </c>
    </row>
    <row r="23" spans="1:23" ht="14" customHeight="1" x14ac:dyDescent="0.2">
      <c r="A23" s="131" t="s">
        <v>206</v>
      </c>
      <c r="B23">
        <v>7</v>
      </c>
      <c r="C23">
        <v>96629103</v>
      </c>
      <c r="D23" s="124" t="s">
        <v>199</v>
      </c>
      <c r="E23" s="141" t="s">
        <v>201</v>
      </c>
      <c r="F23" s="131">
        <v>-5.9601395000000001E-2</v>
      </c>
      <c r="G23" s="128">
        <v>3.1699999999999999E-2</v>
      </c>
      <c r="H23" s="128">
        <v>6.0580000000000002E-2</v>
      </c>
      <c r="I23" s="128">
        <v>28759</v>
      </c>
      <c r="J23" s="128">
        <v>8485</v>
      </c>
      <c r="K23" s="128">
        <v>20272</v>
      </c>
      <c r="L23" s="131">
        <v>-1.14E-2</v>
      </c>
      <c r="M23" s="128">
        <v>2.0199999999999999E-2</v>
      </c>
      <c r="N23" s="128">
        <v>0.57330000000000003</v>
      </c>
      <c r="O23" s="128">
        <v>347628</v>
      </c>
      <c r="P23" s="128">
        <v>10791</v>
      </c>
      <c r="Q23" s="139">
        <v>336837</v>
      </c>
      <c r="R23" s="131">
        <v>-9.0123800000000004E-3</v>
      </c>
      <c r="S23" s="128">
        <v>1.4746399999999999E-3</v>
      </c>
      <c r="T23" s="129">
        <v>9.900000000000001E-10</v>
      </c>
      <c r="U23" s="128">
        <v>462690</v>
      </c>
      <c r="V23" s="126" t="s">
        <v>52</v>
      </c>
      <c r="W23" s="147" t="s">
        <v>52</v>
      </c>
    </row>
    <row r="24" spans="1:23" ht="14" customHeight="1" x14ac:dyDescent="0.2">
      <c r="A24" s="131" t="s">
        <v>207</v>
      </c>
      <c r="B24">
        <v>8</v>
      </c>
      <c r="C24">
        <v>27425349</v>
      </c>
      <c r="D24" s="124" t="s">
        <v>200</v>
      </c>
      <c r="E24" s="141" t="s">
        <v>201</v>
      </c>
      <c r="F24" s="131">
        <v>-7.3205302999999999E-2</v>
      </c>
      <c r="G24" s="128">
        <v>3.2599999999999997E-2</v>
      </c>
      <c r="H24" s="128">
        <v>2.477E-2</v>
      </c>
      <c r="I24" s="128">
        <v>28759</v>
      </c>
      <c r="J24" s="128">
        <v>8485</v>
      </c>
      <c r="K24" s="128">
        <v>20272</v>
      </c>
      <c r="L24" s="131">
        <v>-0.14499999999999999</v>
      </c>
      <c r="M24" s="128">
        <v>2.4400000000000002E-2</v>
      </c>
      <c r="N24" s="129">
        <v>2.6799999999999998E-9</v>
      </c>
      <c r="O24" s="128">
        <v>355028</v>
      </c>
      <c r="P24" s="128">
        <v>13507</v>
      </c>
      <c r="Q24" s="139">
        <v>341514</v>
      </c>
      <c r="R24" s="131">
        <v>-1.5709999999999998E-2</v>
      </c>
      <c r="S24" s="128">
        <v>1.8965500000000001E-3</v>
      </c>
      <c r="T24" s="129">
        <v>1.2E-16</v>
      </c>
      <c r="U24" s="128">
        <v>462690</v>
      </c>
      <c r="V24" s="126" t="s">
        <v>52</v>
      </c>
      <c r="W24" s="147" t="s">
        <v>52</v>
      </c>
    </row>
    <row r="25" spans="1:23" ht="14" customHeight="1" x14ac:dyDescent="0.2">
      <c r="A25" s="131" t="s">
        <v>429</v>
      </c>
      <c r="B25">
        <v>16</v>
      </c>
      <c r="C25">
        <v>746611</v>
      </c>
      <c r="D25" s="124" t="s">
        <v>200</v>
      </c>
      <c r="E25" s="141" t="s">
        <v>198</v>
      </c>
      <c r="F25" s="131">
        <v>-3.2895161999999999E-2</v>
      </c>
      <c r="G25" s="128">
        <v>2.87E-2</v>
      </c>
      <c r="H25" s="128">
        <v>0.2515</v>
      </c>
      <c r="I25" s="128">
        <v>28759</v>
      </c>
      <c r="J25" s="128">
        <v>8485</v>
      </c>
      <c r="K25" s="128">
        <v>20272</v>
      </c>
      <c r="L25" s="131">
        <v>-6.2899999999999998E-2</v>
      </c>
      <c r="M25" s="128">
        <v>2.0299999999999999E-2</v>
      </c>
      <c r="N25" s="128">
        <v>1.99E-3</v>
      </c>
      <c r="O25" s="128">
        <v>354312</v>
      </c>
      <c r="P25" s="128">
        <v>12940</v>
      </c>
      <c r="Q25" s="139">
        <v>341343</v>
      </c>
      <c r="R25" s="131">
        <v>-9.4507900000000006E-3</v>
      </c>
      <c r="S25" s="128">
        <v>1.6845499999999999E-3</v>
      </c>
      <c r="T25" s="129">
        <v>2E-8</v>
      </c>
      <c r="U25" s="128">
        <v>462690</v>
      </c>
      <c r="V25" s="126" t="s">
        <v>52</v>
      </c>
      <c r="W25" s="147" t="s">
        <v>52</v>
      </c>
    </row>
    <row r="26" spans="1:23" ht="14" customHeight="1" x14ac:dyDescent="0.2">
      <c r="A26" s="131" t="s">
        <v>435</v>
      </c>
      <c r="B26">
        <v>1</v>
      </c>
      <c r="C26">
        <v>7526486</v>
      </c>
      <c r="D26" s="124" t="s">
        <v>198</v>
      </c>
      <c r="E26" s="141" t="s">
        <v>201</v>
      </c>
      <c r="F26" s="131">
        <v>1.8981969999999999E-3</v>
      </c>
      <c r="G26" s="128">
        <v>2.24E-2</v>
      </c>
      <c r="H26" s="128">
        <v>0.93130000000000002</v>
      </c>
      <c r="I26" s="128">
        <v>28759</v>
      </c>
      <c r="J26" s="128">
        <v>8485</v>
      </c>
      <c r="K26" s="128">
        <v>20272</v>
      </c>
      <c r="L26" s="131">
        <v>1.1299999999999999E-2</v>
      </c>
      <c r="M26" s="128">
        <v>1.6400000000000001E-2</v>
      </c>
      <c r="N26" s="128">
        <v>0.49109999999999998</v>
      </c>
      <c r="O26" s="128">
        <v>357025</v>
      </c>
      <c r="P26" s="128">
        <v>13972</v>
      </c>
      <c r="Q26" s="139">
        <v>343050</v>
      </c>
      <c r="R26" s="131">
        <v>-7.76138E-3</v>
      </c>
      <c r="S26" s="128">
        <v>1.3971599999999999E-3</v>
      </c>
      <c r="T26" s="129">
        <v>2.7999999999999999E-8</v>
      </c>
      <c r="U26" s="128">
        <v>462690</v>
      </c>
      <c r="V26" s="126" t="s">
        <v>52</v>
      </c>
      <c r="W26" s="147" t="s">
        <v>52</v>
      </c>
    </row>
    <row r="27" spans="1:23" ht="14" customHeight="1" x14ac:dyDescent="0.2">
      <c r="A27" s="131" t="s">
        <v>376</v>
      </c>
      <c r="B27">
        <v>5</v>
      </c>
      <c r="C27">
        <v>13246336</v>
      </c>
      <c r="D27" s="124" t="s">
        <v>201</v>
      </c>
      <c r="E27" s="141" t="s">
        <v>200</v>
      </c>
      <c r="F27" s="131">
        <v>-9.0003819999999995E-3</v>
      </c>
      <c r="G27" s="128">
        <v>3.1800000000000002E-2</v>
      </c>
      <c r="H27" s="128">
        <v>0.77639999999999998</v>
      </c>
      <c r="I27" s="128">
        <v>28759</v>
      </c>
      <c r="J27" s="128">
        <v>8485</v>
      </c>
      <c r="K27" s="128">
        <v>20272</v>
      </c>
      <c r="L27" s="131">
        <v>4.6100000000000002E-2</v>
      </c>
      <c r="M27" s="128">
        <v>2.1600000000000001E-2</v>
      </c>
      <c r="N27" s="128">
        <v>3.2419999999999997E-2</v>
      </c>
      <c r="O27" s="128">
        <v>351214</v>
      </c>
      <c r="P27" s="128">
        <v>12247</v>
      </c>
      <c r="Q27" s="139">
        <v>338937</v>
      </c>
      <c r="R27" s="131">
        <v>1.02364E-2</v>
      </c>
      <c r="S27" s="128">
        <v>1.6452400000000001E-3</v>
      </c>
      <c r="T27" s="129">
        <v>4.8999999999999996E-10</v>
      </c>
      <c r="U27" s="128">
        <v>462690</v>
      </c>
      <c r="V27" s="126" t="s">
        <v>52</v>
      </c>
      <c r="W27" s="147" t="s">
        <v>52</v>
      </c>
    </row>
    <row r="28" spans="1:23" ht="14" customHeight="1" x14ac:dyDescent="0.2">
      <c r="A28" s="131" t="s">
        <v>397</v>
      </c>
      <c r="B28">
        <v>6</v>
      </c>
      <c r="C28">
        <v>67475273</v>
      </c>
      <c r="D28" s="124" t="s">
        <v>198</v>
      </c>
      <c r="E28" s="141" t="s">
        <v>199</v>
      </c>
      <c r="F28" s="131">
        <v>-1.9203207E-2</v>
      </c>
      <c r="G28" s="128">
        <v>2.1999999999999999E-2</v>
      </c>
      <c r="H28" s="128">
        <v>0.38250000000000001</v>
      </c>
      <c r="I28" s="128">
        <v>28759</v>
      </c>
      <c r="J28" s="128">
        <v>8485</v>
      </c>
      <c r="K28" s="128">
        <v>20272</v>
      </c>
      <c r="L28" s="131">
        <v>3.8899999999999997E-2</v>
      </c>
      <c r="M28" s="128">
        <v>1.6799999999999999E-2</v>
      </c>
      <c r="N28" s="128">
        <v>2.077E-2</v>
      </c>
      <c r="O28" s="128">
        <v>355055</v>
      </c>
      <c r="P28" s="128">
        <v>13512</v>
      </c>
      <c r="Q28" s="139">
        <v>341540</v>
      </c>
      <c r="R28" s="131">
        <v>8.2339100000000005E-3</v>
      </c>
      <c r="S28" s="128">
        <v>1.38601E-3</v>
      </c>
      <c r="T28" s="129">
        <v>2.7999999999999998E-9</v>
      </c>
      <c r="U28" s="128">
        <v>462690</v>
      </c>
      <c r="V28" s="126" t="s">
        <v>52</v>
      </c>
      <c r="W28" s="147" t="s">
        <v>52</v>
      </c>
    </row>
    <row r="29" spans="1:23" ht="14" customHeight="1" x14ac:dyDescent="0.2">
      <c r="A29" s="131" t="s">
        <v>367</v>
      </c>
      <c r="B29">
        <v>9</v>
      </c>
      <c r="C29">
        <v>122046875</v>
      </c>
      <c r="D29" s="124" t="s">
        <v>198</v>
      </c>
      <c r="E29" s="141" t="s">
        <v>201</v>
      </c>
      <c r="F29" s="131">
        <v>-5.2799692000000002E-2</v>
      </c>
      <c r="G29" s="128">
        <v>2.3699999999999999E-2</v>
      </c>
      <c r="H29" s="128">
        <v>2.5690000000000001E-2</v>
      </c>
      <c r="I29" s="128">
        <v>28759</v>
      </c>
      <c r="J29" s="128">
        <v>8485</v>
      </c>
      <c r="K29" s="128">
        <v>20272</v>
      </c>
      <c r="L29" s="131">
        <v>-3.1899999999999998E-2</v>
      </c>
      <c r="M29" s="128">
        <v>1.7000000000000001E-2</v>
      </c>
      <c r="N29" s="128">
        <v>6.0319999999999999E-2</v>
      </c>
      <c r="O29" s="128">
        <v>354923</v>
      </c>
      <c r="P29" s="128">
        <v>13479</v>
      </c>
      <c r="Q29" s="139">
        <v>341423</v>
      </c>
      <c r="R29" s="131">
        <v>-9.1650399999999993E-3</v>
      </c>
      <c r="S29" s="128">
        <v>1.40711E-3</v>
      </c>
      <c r="T29" s="129">
        <v>7.3000000000000006E-11</v>
      </c>
      <c r="U29" s="128">
        <v>462690</v>
      </c>
      <c r="V29" s="126" t="s">
        <v>52</v>
      </c>
      <c r="W29" s="147" t="s">
        <v>52</v>
      </c>
    </row>
    <row r="30" spans="1:23" ht="14" customHeight="1" x14ac:dyDescent="0.2">
      <c r="A30" s="131" t="s">
        <v>208</v>
      </c>
      <c r="B30">
        <v>10</v>
      </c>
      <c r="C30">
        <v>104640052</v>
      </c>
      <c r="D30" s="124" t="s">
        <v>199</v>
      </c>
      <c r="E30" s="141" t="s">
        <v>198</v>
      </c>
      <c r="F30" s="131">
        <v>-9.2022110000000001E-3</v>
      </c>
      <c r="G30" s="128">
        <v>2.3099999999999999E-2</v>
      </c>
      <c r="H30" s="128">
        <v>0.69169999999999998</v>
      </c>
      <c r="I30" s="128">
        <v>28759</v>
      </c>
      <c r="J30" s="128">
        <v>8485</v>
      </c>
      <c r="K30" s="128">
        <v>20272</v>
      </c>
      <c r="L30" s="131">
        <v>1.83E-2</v>
      </c>
      <c r="M30" s="128">
        <v>1.7000000000000001E-2</v>
      </c>
      <c r="N30" s="128">
        <v>0.28270000000000001</v>
      </c>
      <c r="O30" s="128">
        <v>357025</v>
      </c>
      <c r="P30" s="128">
        <v>13971</v>
      </c>
      <c r="Q30" s="139">
        <v>343040</v>
      </c>
      <c r="R30" s="131">
        <v>1.32503E-2</v>
      </c>
      <c r="S30" s="128">
        <v>1.4641299999999999E-3</v>
      </c>
      <c r="T30" s="129">
        <v>1.4E-19</v>
      </c>
      <c r="U30" s="128">
        <v>462690</v>
      </c>
      <c r="V30" s="126" t="s">
        <v>52</v>
      </c>
      <c r="W30" s="147" t="s">
        <v>52</v>
      </c>
    </row>
    <row r="31" spans="1:23" ht="14" customHeight="1" x14ac:dyDescent="0.2">
      <c r="A31" s="131" t="s">
        <v>247</v>
      </c>
      <c r="B31">
        <v>4</v>
      </c>
      <c r="C31">
        <v>100239319</v>
      </c>
      <c r="D31" s="124" t="s">
        <v>200</v>
      </c>
      <c r="E31" s="141" t="s">
        <v>201</v>
      </c>
      <c r="F31" s="131">
        <v>-0.72199943200000005</v>
      </c>
      <c r="G31" s="128">
        <v>9.7600000000000006E-2</v>
      </c>
      <c r="H31" s="129">
        <v>1.36E-13</v>
      </c>
      <c r="I31" s="128">
        <v>28759</v>
      </c>
      <c r="J31" s="128">
        <v>8485</v>
      </c>
      <c r="K31" s="128">
        <v>20272</v>
      </c>
      <c r="L31" s="131">
        <v>0.1731</v>
      </c>
      <c r="M31" s="128">
        <v>7.7399999999999997E-2</v>
      </c>
      <c r="N31" s="128">
        <v>2.5420000000000002E-2</v>
      </c>
      <c r="O31" s="128">
        <v>63308</v>
      </c>
      <c r="P31" s="128">
        <v>5396</v>
      </c>
      <c r="Q31" s="139">
        <v>57912</v>
      </c>
      <c r="R31" s="131">
        <v>5.2943799999999996E-3</v>
      </c>
      <c r="S31" s="128">
        <v>4.2035900000000001E-3</v>
      </c>
      <c r="T31" s="128">
        <v>0.21</v>
      </c>
      <c r="U31" s="128">
        <v>462690</v>
      </c>
      <c r="V31" s="126" t="s">
        <v>52</v>
      </c>
      <c r="W31" s="147" t="s">
        <v>52</v>
      </c>
    </row>
    <row r="32" spans="1:23" ht="14" customHeight="1" x14ac:dyDescent="0.2">
      <c r="A32" s="131" t="s">
        <v>405</v>
      </c>
      <c r="B32">
        <v>9</v>
      </c>
      <c r="C32">
        <v>86761745</v>
      </c>
      <c r="D32" s="124" t="s">
        <v>200</v>
      </c>
      <c r="E32" s="141" t="s">
        <v>201</v>
      </c>
      <c r="F32" s="131">
        <v>4.4998599999999996E-3</v>
      </c>
      <c r="G32" s="128">
        <v>2.5100000000000001E-2</v>
      </c>
      <c r="H32" s="128">
        <v>0.85760000000000003</v>
      </c>
      <c r="I32" s="128">
        <v>28759</v>
      </c>
      <c r="J32" s="128">
        <v>8485</v>
      </c>
      <c r="K32" s="128">
        <v>20272</v>
      </c>
      <c r="L32" s="131">
        <v>-4.3200000000000002E-2</v>
      </c>
      <c r="M32" s="128">
        <v>1.77E-2</v>
      </c>
      <c r="N32" s="128">
        <v>1.477E-2</v>
      </c>
      <c r="O32" s="128">
        <v>356935</v>
      </c>
      <c r="P32" s="128">
        <v>13960</v>
      </c>
      <c r="Q32" s="139">
        <v>342971</v>
      </c>
      <c r="R32" s="131">
        <v>-8.8652599999999998E-3</v>
      </c>
      <c r="S32" s="128">
        <v>1.5090699999999999E-3</v>
      </c>
      <c r="T32" s="129">
        <v>4.2000000000000004E-9</v>
      </c>
      <c r="U32" s="128">
        <v>462690</v>
      </c>
      <c r="V32" s="126" t="s">
        <v>52</v>
      </c>
      <c r="W32" s="147" t="s">
        <v>52</v>
      </c>
    </row>
    <row r="33" spans="1:23" ht="14" customHeight="1" x14ac:dyDescent="0.2">
      <c r="A33" s="131" t="s">
        <v>412</v>
      </c>
      <c r="B33">
        <v>20</v>
      </c>
      <c r="C33">
        <v>44761377</v>
      </c>
      <c r="D33" s="124" t="s">
        <v>201</v>
      </c>
      <c r="E33" s="141" t="s">
        <v>198</v>
      </c>
      <c r="F33" s="131">
        <v>4.9199604000000001E-2</v>
      </c>
      <c r="G33" s="128">
        <v>2.6100000000000002E-2</v>
      </c>
      <c r="H33" s="128">
        <v>5.9229999999999998E-2</v>
      </c>
      <c r="I33" s="128">
        <v>28759</v>
      </c>
      <c r="J33" s="128">
        <v>8485</v>
      </c>
      <c r="K33" s="128">
        <v>20272</v>
      </c>
      <c r="L33" s="131">
        <v>2.1600000000000001E-2</v>
      </c>
      <c r="M33" s="128">
        <v>1.9099999999999999E-2</v>
      </c>
      <c r="N33" s="128">
        <v>0.25650000000000001</v>
      </c>
      <c r="O33" s="128">
        <v>353794</v>
      </c>
      <c r="P33" s="128">
        <v>12892</v>
      </c>
      <c r="Q33" s="139">
        <v>340887</v>
      </c>
      <c r="R33" s="131">
        <v>8.9435599999999997E-3</v>
      </c>
      <c r="S33" s="128">
        <v>1.5493499999999999E-3</v>
      </c>
      <c r="T33" s="129">
        <v>7.8000000000000004E-9</v>
      </c>
      <c r="U33" s="128">
        <v>462690</v>
      </c>
      <c r="V33" s="126" t="s">
        <v>52</v>
      </c>
      <c r="W33" s="147" t="s">
        <v>52</v>
      </c>
    </row>
    <row r="34" spans="1:23" ht="14" customHeight="1" x14ac:dyDescent="0.2">
      <c r="A34" s="131" t="s">
        <v>355</v>
      </c>
      <c r="B34">
        <v>2</v>
      </c>
      <c r="C34">
        <v>202885506</v>
      </c>
      <c r="D34" s="124" t="s">
        <v>198</v>
      </c>
      <c r="E34" s="141" t="s">
        <v>199</v>
      </c>
      <c r="F34" s="131">
        <v>3.5203037999999999E-2</v>
      </c>
      <c r="G34" s="128">
        <v>2.2599999999999999E-2</v>
      </c>
      <c r="H34" s="128">
        <v>0.1188</v>
      </c>
      <c r="I34" s="128">
        <v>28759</v>
      </c>
      <c r="J34" s="128">
        <v>8485</v>
      </c>
      <c r="K34" s="128">
        <v>20272</v>
      </c>
      <c r="L34" s="131">
        <v>2.4299999999999999E-2</v>
      </c>
      <c r="M34" s="128">
        <v>1.7000000000000001E-2</v>
      </c>
      <c r="N34" s="128">
        <v>0.15240000000000001</v>
      </c>
      <c r="O34" s="128">
        <v>355963</v>
      </c>
      <c r="P34" s="128">
        <v>13425</v>
      </c>
      <c r="Q34" s="139">
        <v>342536</v>
      </c>
      <c r="R34" s="131">
        <v>9.7723800000000006E-3</v>
      </c>
      <c r="S34" s="128">
        <v>1.4278699999999999E-3</v>
      </c>
      <c r="T34" s="129">
        <v>7.6999999999999999E-12</v>
      </c>
      <c r="U34" s="128">
        <v>462690</v>
      </c>
      <c r="V34" s="126" t="s">
        <v>52</v>
      </c>
      <c r="W34" s="147" t="s">
        <v>52</v>
      </c>
    </row>
    <row r="35" spans="1:23" ht="14" customHeight="1" x14ac:dyDescent="0.2">
      <c r="A35" s="131" t="s">
        <v>402</v>
      </c>
      <c r="B35">
        <v>16</v>
      </c>
      <c r="C35">
        <v>24728227</v>
      </c>
      <c r="D35" s="124" t="s">
        <v>199</v>
      </c>
      <c r="E35" s="141" t="s">
        <v>198</v>
      </c>
      <c r="F35" s="131">
        <v>-6.1598845999999999E-2</v>
      </c>
      <c r="G35" s="128">
        <v>2.46E-2</v>
      </c>
      <c r="H35" s="128">
        <v>1.213E-2</v>
      </c>
      <c r="I35" s="128">
        <v>28759</v>
      </c>
      <c r="J35" s="128">
        <v>8485</v>
      </c>
      <c r="K35" s="128">
        <v>20272</v>
      </c>
      <c r="L35" s="131">
        <v>1.5699999999999999E-2</v>
      </c>
      <c r="M35" s="128">
        <v>1.78E-2</v>
      </c>
      <c r="N35" s="128">
        <v>0.37890000000000001</v>
      </c>
      <c r="O35" s="128">
        <v>357014</v>
      </c>
      <c r="P35" s="128">
        <v>13957</v>
      </c>
      <c r="Q35" s="139">
        <v>343026</v>
      </c>
      <c r="R35" s="131">
        <v>-9.0871000000000007E-3</v>
      </c>
      <c r="S35" s="128">
        <v>1.53886E-3</v>
      </c>
      <c r="T35" s="129">
        <v>3.4999999999999999E-9</v>
      </c>
      <c r="U35" s="128">
        <v>462690</v>
      </c>
      <c r="V35" s="126" t="s">
        <v>52</v>
      </c>
      <c r="W35" s="147" t="s">
        <v>52</v>
      </c>
    </row>
    <row r="36" spans="1:23" ht="14" customHeight="1" x14ac:dyDescent="0.2">
      <c r="A36" s="131" t="s">
        <v>428</v>
      </c>
      <c r="B36">
        <v>12</v>
      </c>
      <c r="C36">
        <v>84758368</v>
      </c>
      <c r="D36" s="124" t="s">
        <v>200</v>
      </c>
      <c r="E36" s="141" t="s">
        <v>201</v>
      </c>
      <c r="F36" s="131">
        <v>2.3599332000000001E-2</v>
      </c>
      <c r="G36" s="128">
        <v>2.6100000000000002E-2</v>
      </c>
      <c r="H36" s="128">
        <v>0.36620000000000003</v>
      </c>
      <c r="I36" s="128">
        <v>28759</v>
      </c>
      <c r="J36" s="128">
        <v>8485</v>
      </c>
      <c r="K36" s="128">
        <v>20272</v>
      </c>
      <c r="L36" s="131">
        <v>-2.5999999999999999E-3</v>
      </c>
      <c r="M36" s="128">
        <v>2.0199999999999999E-2</v>
      </c>
      <c r="N36" s="128">
        <v>0.89639999999999997</v>
      </c>
      <c r="O36" s="128">
        <v>356990</v>
      </c>
      <c r="P36" s="128">
        <v>13969</v>
      </c>
      <c r="Q36" s="139">
        <v>343012</v>
      </c>
      <c r="R36" s="131">
        <v>9.1845899999999994E-3</v>
      </c>
      <c r="S36" s="128">
        <v>1.6331399999999999E-3</v>
      </c>
      <c r="T36" s="129">
        <v>1.9000000000000001E-8</v>
      </c>
      <c r="U36" s="128">
        <v>462690</v>
      </c>
      <c r="V36" s="126" t="s">
        <v>52</v>
      </c>
      <c r="W36" s="147" t="s">
        <v>52</v>
      </c>
    </row>
    <row r="37" spans="1:23" ht="14" customHeight="1" x14ac:dyDescent="0.2">
      <c r="A37" s="131" t="s">
        <v>437</v>
      </c>
      <c r="B37">
        <v>18</v>
      </c>
      <c r="C37">
        <v>35138245</v>
      </c>
      <c r="D37" s="124" t="s">
        <v>199</v>
      </c>
      <c r="E37" s="141" t="s">
        <v>198</v>
      </c>
      <c r="F37" s="131">
        <v>2.6797712000000001E-2</v>
      </c>
      <c r="G37" s="128">
        <v>2.5600000000000001E-2</v>
      </c>
      <c r="H37" s="128">
        <v>0.29349999999999998</v>
      </c>
      <c r="I37" s="128">
        <v>28759</v>
      </c>
      <c r="J37" s="128">
        <v>8485</v>
      </c>
      <c r="K37" s="128">
        <v>20272</v>
      </c>
      <c r="L37" s="131">
        <v>2.2599999999999999E-2</v>
      </c>
      <c r="M37" s="128">
        <v>1.7999999999999999E-2</v>
      </c>
      <c r="N37" s="128">
        <v>0.20949999999999999</v>
      </c>
      <c r="O37" s="128">
        <v>353434</v>
      </c>
      <c r="P37" s="128">
        <v>12762</v>
      </c>
      <c r="Q37" s="139">
        <v>340640</v>
      </c>
      <c r="R37" s="131">
        <v>8.1887000000000001E-3</v>
      </c>
      <c r="S37" s="128">
        <v>1.47934E-3</v>
      </c>
      <c r="T37" s="129">
        <v>3.1E-8</v>
      </c>
      <c r="U37" s="128">
        <v>462690</v>
      </c>
      <c r="V37" s="126" t="s">
        <v>52</v>
      </c>
      <c r="W37" s="147" t="s">
        <v>52</v>
      </c>
    </row>
    <row r="38" spans="1:23" ht="14" customHeight="1" x14ac:dyDescent="0.2">
      <c r="A38" s="131" t="s">
        <v>526</v>
      </c>
      <c r="B38">
        <v>19</v>
      </c>
      <c r="C38">
        <v>49249698</v>
      </c>
      <c r="D38" s="124" t="s">
        <v>200</v>
      </c>
      <c r="E38" s="141" t="s">
        <v>201</v>
      </c>
      <c r="F38" s="131">
        <v>-7.0197168000000004E-2</v>
      </c>
      <c r="G38" s="128">
        <v>2.3800000000000002E-2</v>
      </c>
      <c r="H38" s="128">
        <v>3.1210000000000001E-3</v>
      </c>
      <c r="I38" s="128">
        <v>28759</v>
      </c>
      <c r="J38" s="128">
        <v>8485</v>
      </c>
      <c r="K38" s="128">
        <v>20272</v>
      </c>
      <c r="L38" s="131">
        <v>-8.4099999999999994E-2</v>
      </c>
      <c r="M38" s="128">
        <v>1.7600000000000001E-2</v>
      </c>
      <c r="N38" s="129">
        <v>1.66E-6</v>
      </c>
      <c r="O38" s="128">
        <v>353903</v>
      </c>
      <c r="P38" s="128">
        <v>12934</v>
      </c>
      <c r="Q38" s="139">
        <v>340969</v>
      </c>
      <c r="R38" s="142">
        <v>6.2399999999999999E-5</v>
      </c>
      <c r="S38" s="128">
        <v>1.42669E-3</v>
      </c>
      <c r="T38" s="128">
        <v>0.97</v>
      </c>
      <c r="U38" s="128">
        <v>462690</v>
      </c>
      <c r="V38" s="126" t="s">
        <v>52</v>
      </c>
      <c r="W38" s="147" t="s">
        <v>52</v>
      </c>
    </row>
    <row r="39" spans="1:23" ht="14" customHeight="1" x14ac:dyDescent="0.2">
      <c r="A39" s="131" t="s">
        <v>407</v>
      </c>
      <c r="B39">
        <v>2</v>
      </c>
      <c r="C39">
        <v>174043233</v>
      </c>
      <c r="D39" s="124" t="s">
        <v>199</v>
      </c>
      <c r="E39" s="141" t="s">
        <v>198</v>
      </c>
      <c r="F39" s="131">
        <v>7.7002770000000002E-3</v>
      </c>
      <c r="G39" s="128">
        <v>2.3300000000000001E-2</v>
      </c>
      <c r="H39" s="128">
        <v>0.74019999999999997</v>
      </c>
      <c r="I39" s="128">
        <v>28759</v>
      </c>
      <c r="J39" s="128">
        <v>8485</v>
      </c>
      <c r="K39" s="128">
        <v>20272</v>
      </c>
      <c r="L39" s="131">
        <v>2.8999999999999998E-3</v>
      </c>
      <c r="M39" s="128">
        <v>1.77E-2</v>
      </c>
      <c r="N39" s="128">
        <v>0.86990000000000001</v>
      </c>
      <c r="O39" s="128">
        <v>357050</v>
      </c>
      <c r="P39" s="128">
        <v>13985</v>
      </c>
      <c r="Q39" s="139">
        <v>343063</v>
      </c>
      <c r="R39" s="131">
        <v>8.63272E-3</v>
      </c>
      <c r="S39" s="128">
        <v>1.4732899999999999E-3</v>
      </c>
      <c r="T39" s="129">
        <v>4.5999999999999998E-9</v>
      </c>
      <c r="U39" s="128">
        <v>462690</v>
      </c>
      <c r="V39" s="126" t="s">
        <v>52</v>
      </c>
      <c r="W39" s="147" t="s">
        <v>52</v>
      </c>
    </row>
    <row r="40" spans="1:23" ht="14" customHeight="1" x14ac:dyDescent="0.2">
      <c r="A40" s="131" t="s">
        <v>390</v>
      </c>
      <c r="B40">
        <v>2</v>
      </c>
      <c r="C40">
        <v>57995348</v>
      </c>
      <c r="D40" s="124" t="s">
        <v>199</v>
      </c>
      <c r="E40" s="141" t="s">
        <v>201</v>
      </c>
      <c r="F40" s="131">
        <v>-2.3196982000000001E-2</v>
      </c>
      <c r="G40" s="128">
        <v>2.7699999999999999E-2</v>
      </c>
      <c r="H40" s="128">
        <v>0.40350000000000003</v>
      </c>
      <c r="I40" s="128">
        <v>28759</v>
      </c>
      <c r="J40" s="128">
        <v>8485</v>
      </c>
      <c r="K40" s="128">
        <v>20272</v>
      </c>
      <c r="L40" s="131">
        <v>1.2200000000000001E-2</v>
      </c>
      <c r="M40" s="128">
        <v>1.83E-2</v>
      </c>
      <c r="N40" s="128">
        <v>0.50490000000000002</v>
      </c>
      <c r="O40" s="128">
        <v>349793</v>
      </c>
      <c r="P40" s="128">
        <v>11497</v>
      </c>
      <c r="Q40" s="139">
        <v>338296</v>
      </c>
      <c r="R40" s="131">
        <v>8.4874500000000005E-3</v>
      </c>
      <c r="S40" s="128">
        <v>1.4117999999999999E-3</v>
      </c>
      <c r="T40" s="129">
        <v>1.8E-9</v>
      </c>
      <c r="U40" s="128">
        <v>462690</v>
      </c>
      <c r="V40" s="126" t="s">
        <v>52</v>
      </c>
      <c r="W40" s="147" t="s">
        <v>52</v>
      </c>
    </row>
    <row r="41" spans="1:23" ht="14" customHeight="1" x14ac:dyDescent="0.2">
      <c r="A41" s="131" t="s">
        <v>372</v>
      </c>
      <c r="B41">
        <v>5</v>
      </c>
      <c r="C41">
        <v>167604213</v>
      </c>
      <c r="D41" s="124" t="s">
        <v>198</v>
      </c>
      <c r="E41" s="141" t="s">
        <v>199</v>
      </c>
      <c r="F41" s="131">
        <v>1.4504302E-2</v>
      </c>
      <c r="G41" s="128">
        <v>3.3799999999999997E-2</v>
      </c>
      <c r="H41" s="128">
        <v>0.66839999999999999</v>
      </c>
      <c r="I41" s="128">
        <v>28759</v>
      </c>
      <c r="J41" s="128">
        <v>8485</v>
      </c>
      <c r="K41" s="128">
        <v>20272</v>
      </c>
      <c r="L41" s="131">
        <v>1.4800000000000001E-2</v>
      </c>
      <c r="M41" s="128">
        <v>2.6599999999999999E-2</v>
      </c>
      <c r="N41" s="128">
        <v>0.57809999999999995</v>
      </c>
      <c r="O41" s="128">
        <v>355965</v>
      </c>
      <c r="P41" s="128">
        <v>13411</v>
      </c>
      <c r="Q41" s="139">
        <v>342538</v>
      </c>
      <c r="R41" s="131">
        <v>1.37451E-2</v>
      </c>
      <c r="S41" s="128">
        <v>2.17329E-3</v>
      </c>
      <c r="T41" s="129">
        <v>2.5000000000000002E-10</v>
      </c>
      <c r="U41" s="128">
        <v>462690</v>
      </c>
      <c r="V41" s="126" t="s">
        <v>52</v>
      </c>
      <c r="W41" s="147" t="s">
        <v>52</v>
      </c>
    </row>
    <row r="42" spans="1:23" ht="14" customHeight="1" x14ac:dyDescent="0.2">
      <c r="A42" s="131" t="s">
        <v>356</v>
      </c>
      <c r="B42">
        <v>9</v>
      </c>
      <c r="C42">
        <v>128471924</v>
      </c>
      <c r="D42" s="124" t="s">
        <v>200</v>
      </c>
      <c r="E42" s="141" t="s">
        <v>198</v>
      </c>
      <c r="F42" s="131">
        <v>5.9098751999999997E-2</v>
      </c>
      <c r="G42" s="128">
        <v>2.86E-2</v>
      </c>
      <c r="H42" s="128">
        <v>3.8850000000000003E-2</v>
      </c>
      <c r="I42" s="128">
        <v>28759</v>
      </c>
      <c r="J42" s="128">
        <v>8485</v>
      </c>
      <c r="K42" s="128">
        <v>20272</v>
      </c>
      <c r="L42" s="131">
        <v>1.5900000000000001E-2</v>
      </c>
      <c r="M42" s="128">
        <v>1.8700000000000001E-2</v>
      </c>
      <c r="N42" s="128">
        <v>0.39689999999999998</v>
      </c>
      <c r="O42" s="128">
        <v>349744</v>
      </c>
      <c r="P42" s="128">
        <v>11433</v>
      </c>
      <c r="Q42" s="139">
        <v>338311</v>
      </c>
      <c r="R42" s="131">
        <v>9.7012799999999996E-3</v>
      </c>
      <c r="S42" s="128">
        <v>1.41888E-3</v>
      </c>
      <c r="T42" s="129">
        <v>8.0999999999999998E-12</v>
      </c>
      <c r="U42" s="128">
        <v>462690</v>
      </c>
      <c r="V42" s="126" t="s">
        <v>52</v>
      </c>
      <c r="W42" s="147" t="s">
        <v>52</v>
      </c>
    </row>
    <row r="43" spans="1:23" ht="14" customHeight="1" x14ac:dyDescent="0.2">
      <c r="A43" s="131" t="s">
        <v>427</v>
      </c>
      <c r="B43">
        <v>22</v>
      </c>
      <c r="C43">
        <v>31212410</v>
      </c>
      <c r="D43" s="124" t="s">
        <v>198</v>
      </c>
      <c r="E43" s="141" t="s">
        <v>199</v>
      </c>
      <c r="F43" s="131">
        <v>-5.3040420000000001E-3</v>
      </c>
      <c r="G43" s="128">
        <v>2.8500000000000001E-2</v>
      </c>
      <c r="H43" s="128">
        <v>0.85260000000000002</v>
      </c>
      <c r="I43" s="128">
        <v>28759</v>
      </c>
      <c r="J43" s="128">
        <v>8485</v>
      </c>
      <c r="K43" s="128">
        <v>20272</v>
      </c>
      <c r="L43" s="131">
        <v>-8.6999999999999994E-3</v>
      </c>
      <c r="M43" s="128">
        <v>2.0799999999999999E-2</v>
      </c>
      <c r="N43" s="128">
        <v>0.67620000000000002</v>
      </c>
      <c r="O43" s="128">
        <v>357029</v>
      </c>
      <c r="P43" s="128">
        <v>13980</v>
      </c>
      <c r="Q43" s="139">
        <v>343042</v>
      </c>
      <c r="R43" s="131">
        <v>9.9561400000000005E-3</v>
      </c>
      <c r="S43" s="128">
        <v>1.76918E-3</v>
      </c>
      <c r="T43" s="129">
        <v>1.7999999999999999E-8</v>
      </c>
      <c r="U43" s="128">
        <v>462690</v>
      </c>
      <c r="V43" s="126" t="s">
        <v>52</v>
      </c>
      <c r="W43" s="147" t="s">
        <v>52</v>
      </c>
    </row>
    <row r="44" spans="1:23" ht="14" customHeight="1" x14ac:dyDescent="0.2">
      <c r="A44" s="131" t="s">
        <v>399</v>
      </c>
      <c r="B44">
        <v>21</v>
      </c>
      <c r="C44">
        <v>40702786</v>
      </c>
      <c r="D44" s="124" t="s">
        <v>199</v>
      </c>
      <c r="E44" s="141" t="s">
        <v>198</v>
      </c>
      <c r="F44" s="131">
        <v>4.4696080999999999E-2</v>
      </c>
      <c r="G44" s="128">
        <v>3.15E-2</v>
      </c>
      <c r="H44" s="128">
        <v>0.15579999999999999</v>
      </c>
      <c r="I44" s="128">
        <v>28759</v>
      </c>
      <c r="J44" s="128">
        <v>8485</v>
      </c>
      <c r="K44" s="128">
        <v>20272</v>
      </c>
      <c r="L44" s="131">
        <v>-1.0800000000000001E-2</v>
      </c>
      <c r="M44" s="128">
        <v>2.52E-2</v>
      </c>
      <c r="N44" s="128">
        <v>0.66900000000000004</v>
      </c>
      <c r="O44" s="128">
        <v>355807</v>
      </c>
      <c r="P44" s="128">
        <v>13386</v>
      </c>
      <c r="Q44" s="139">
        <v>342397</v>
      </c>
      <c r="R44" s="131">
        <v>1.1572600000000001E-2</v>
      </c>
      <c r="S44" s="128">
        <v>1.9486499999999999E-3</v>
      </c>
      <c r="T44" s="129">
        <v>2.8999999999999999E-9</v>
      </c>
      <c r="U44" s="128">
        <v>462690</v>
      </c>
      <c r="V44" s="126" t="s">
        <v>52</v>
      </c>
      <c r="W44" s="147" t="s">
        <v>52</v>
      </c>
    </row>
    <row r="45" spans="1:23" ht="14" customHeight="1" x14ac:dyDescent="0.2">
      <c r="A45" s="131" t="s">
        <v>523</v>
      </c>
      <c r="B45">
        <v>15</v>
      </c>
      <c r="C45">
        <v>62100506</v>
      </c>
      <c r="D45" s="124" t="s">
        <v>200</v>
      </c>
      <c r="E45" s="141" t="s">
        <v>198</v>
      </c>
      <c r="F45" s="131">
        <v>1.2896482000000001E-2</v>
      </c>
      <c r="G45" s="128">
        <v>4.2299999999999997E-2</v>
      </c>
      <c r="H45" s="128">
        <v>0.76060000000000005</v>
      </c>
      <c r="I45" s="128">
        <v>28759</v>
      </c>
      <c r="J45" s="128">
        <v>8485</v>
      </c>
      <c r="K45" s="128">
        <v>20272</v>
      </c>
      <c r="L45" s="131">
        <v>0.12839999999999999</v>
      </c>
      <c r="M45" s="128">
        <v>2.52E-2</v>
      </c>
      <c r="N45" s="129">
        <v>3.5400000000000002E-7</v>
      </c>
      <c r="O45" s="128">
        <v>291017</v>
      </c>
      <c r="P45" s="128">
        <v>7781</v>
      </c>
      <c r="Q45" s="139">
        <v>283236</v>
      </c>
      <c r="R45" s="131">
        <v>-1.4315700000000001E-3</v>
      </c>
      <c r="S45" s="128">
        <v>1.49844E-3</v>
      </c>
      <c r="T45" s="128">
        <v>0.34</v>
      </c>
      <c r="U45" s="128">
        <v>462690</v>
      </c>
      <c r="V45" s="126" t="s">
        <v>52</v>
      </c>
      <c r="W45" s="147" t="s">
        <v>52</v>
      </c>
    </row>
    <row r="46" spans="1:23" ht="14" customHeight="1" x14ac:dyDescent="0.2">
      <c r="A46" s="131" t="s">
        <v>346</v>
      </c>
      <c r="B46">
        <v>11</v>
      </c>
      <c r="C46">
        <v>27667236</v>
      </c>
      <c r="D46" s="124" t="s">
        <v>199</v>
      </c>
      <c r="E46" s="141" t="s">
        <v>198</v>
      </c>
      <c r="F46" s="131">
        <v>8.3200792999999995E-2</v>
      </c>
      <c r="G46" s="128">
        <v>2.5399999999999999E-2</v>
      </c>
      <c r="H46" s="128">
        <v>1.047E-3</v>
      </c>
      <c r="I46" s="128">
        <v>28759</v>
      </c>
      <c r="J46" s="128">
        <v>8485</v>
      </c>
      <c r="K46" s="128">
        <v>20272</v>
      </c>
      <c r="L46" s="131">
        <v>3.7900000000000003E-2</v>
      </c>
      <c r="M46" s="128">
        <v>1.8499999999999999E-2</v>
      </c>
      <c r="N46" s="128">
        <v>4.079E-2</v>
      </c>
      <c r="O46" s="128">
        <v>357005</v>
      </c>
      <c r="P46" s="128">
        <v>13950</v>
      </c>
      <c r="Q46" s="139">
        <v>343038</v>
      </c>
      <c r="R46" s="131">
        <v>1.12899E-2</v>
      </c>
      <c r="S46" s="128">
        <v>1.58234E-3</v>
      </c>
      <c r="T46" s="129">
        <v>9.6999999999999991E-13</v>
      </c>
      <c r="U46" s="128">
        <v>462690</v>
      </c>
      <c r="V46" s="126" t="s">
        <v>52</v>
      </c>
      <c r="W46" s="147" t="s">
        <v>52</v>
      </c>
    </row>
    <row r="47" spans="1:23" ht="14" customHeight="1" x14ac:dyDescent="0.2">
      <c r="A47" s="131" t="s">
        <v>525</v>
      </c>
      <c r="B47">
        <v>18</v>
      </c>
      <c r="C47">
        <v>53270902</v>
      </c>
      <c r="D47" s="124" t="s">
        <v>198</v>
      </c>
      <c r="E47" s="141" t="s">
        <v>201</v>
      </c>
      <c r="F47" s="131">
        <v>3.5096836999999999E-2</v>
      </c>
      <c r="G47" s="128">
        <v>2.3300000000000001E-2</v>
      </c>
      <c r="H47" s="128">
        <v>0.1326</v>
      </c>
      <c r="I47" s="128">
        <v>28759</v>
      </c>
      <c r="J47" s="128">
        <v>8485</v>
      </c>
      <c r="K47" s="128">
        <v>20272</v>
      </c>
      <c r="L47" s="131">
        <v>8.7999999999999995E-2</v>
      </c>
      <c r="M47" s="128">
        <v>1.7100000000000001E-2</v>
      </c>
      <c r="N47" s="129">
        <v>2.5600000000000002E-7</v>
      </c>
      <c r="O47" s="128">
        <v>357037</v>
      </c>
      <c r="P47" s="128">
        <v>13976</v>
      </c>
      <c r="Q47" s="139">
        <v>343050</v>
      </c>
      <c r="R47" s="131">
        <v>4.74297E-3</v>
      </c>
      <c r="S47" s="128">
        <v>1.4614199999999999E-3</v>
      </c>
      <c r="T47" s="128">
        <v>1.1999999999999999E-3</v>
      </c>
      <c r="U47" s="128">
        <v>462690</v>
      </c>
      <c r="V47" s="126" t="s">
        <v>52</v>
      </c>
      <c r="W47" s="147" t="s">
        <v>52</v>
      </c>
    </row>
    <row r="48" spans="1:23" ht="14" customHeight="1" x14ac:dyDescent="0.2">
      <c r="A48" s="131" t="s">
        <v>408</v>
      </c>
      <c r="B48">
        <v>10</v>
      </c>
      <c r="C48">
        <v>92912773</v>
      </c>
      <c r="D48" s="124" t="s">
        <v>201</v>
      </c>
      <c r="E48" s="141" t="s">
        <v>199</v>
      </c>
      <c r="F48" s="131">
        <v>8.1598420000000005E-2</v>
      </c>
      <c r="G48" s="128">
        <v>3.56E-2</v>
      </c>
      <c r="H48" s="128">
        <v>2.1950000000000001E-2</v>
      </c>
      <c r="I48" s="128">
        <v>28759</v>
      </c>
      <c r="J48" s="128">
        <v>8485</v>
      </c>
      <c r="K48" s="128">
        <v>20272</v>
      </c>
      <c r="L48" s="131">
        <v>1.5800000000000002E-2</v>
      </c>
      <c r="M48" s="128">
        <v>2.6200000000000001E-2</v>
      </c>
      <c r="N48" s="128">
        <v>0.54530000000000001</v>
      </c>
      <c r="O48" s="128">
        <v>355847</v>
      </c>
      <c r="P48" s="128">
        <v>13400</v>
      </c>
      <c r="Q48" s="139">
        <v>342438</v>
      </c>
      <c r="R48" s="131">
        <v>1.27323E-2</v>
      </c>
      <c r="S48" s="128">
        <v>2.18148E-3</v>
      </c>
      <c r="T48" s="129">
        <v>5.3000000000000003E-9</v>
      </c>
      <c r="U48" s="128">
        <v>462690</v>
      </c>
      <c r="V48" s="126" t="s">
        <v>52</v>
      </c>
      <c r="W48" s="147" t="s">
        <v>52</v>
      </c>
    </row>
    <row r="49" spans="1:23" ht="14" customHeight="1" x14ac:dyDescent="0.2">
      <c r="A49" s="131" t="s">
        <v>349</v>
      </c>
      <c r="B49">
        <v>4</v>
      </c>
      <c r="C49">
        <v>147952241</v>
      </c>
      <c r="D49" s="124" t="s">
        <v>199</v>
      </c>
      <c r="E49" s="141" t="s">
        <v>198</v>
      </c>
      <c r="F49" s="131">
        <v>-3.7795329000000003E-2</v>
      </c>
      <c r="G49" s="128">
        <v>2.47E-2</v>
      </c>
      <c r="H49" s="128">
        <v>0.12540000000000001</v>
      </c>
      <c r="I49" s="128">
        <v>28759</v>
      </c>
      <c r="J49" s="128">
        <v>8485</v>
      </c>
      <c r="K49" s="128">
        <v>20272</v>
      </c>
      <c r="L49" s="131">
        <v>-4.4299999999999999E-2</v>
      </c>
      <c r="M49" s="128">
        <v>1.8100000000000002E-2</v>
      </c>
      <c r="N49" s="128">
        <v>1.468E-2</v>
      </c>
      <c r="O49" s="128">
        <v>357008</v>
      </c>
      <c r="P49" s="128">
        <v>13976</v>
      </c>
      <c r="Q49" s="139">
        <v>343032</v>
      </c>
      <c r="R49" s="131">
        <v>-1.09502E-2</v>
      </c>
      <c r="S49" s="128">
        <v>1.55159E-3</v>
      </c>
      <c r="T49" s="129">
        <v>1.7E-12</v>
      </c>
      <c r="U49" s="128">
        <v>462690</v>
      </c>
      <c r="V49" s="126" t="s">
        <v>52</v>
      </c>
      <c r="W49" s="147" t="s">
        <v>52</v>
      </c>
    </row>
    <row r="50" spans="1:23" ht="14" customHeight="1" x14ac:dyDescent="0.2">
      <c r="A50" s="131" t="s">
        <v>351</v>
      </c>
      <c r="B50">
        <v>7</v>
      </c>
      <c r="C50">
        <v>3560401</v>
      </c>
      <c r="D50" s="124" t="s">
        <v>201</v>
      </c>
      <c r="E50" s="141" t="s">
        <v>200</v>
      </c>
      <c r="F50" s="131">
        <v>4.1602489999999999E-2</v>
      </c>
      <c r="G50" s="128">
        <v>2.3E-2</v>
      </c>
      <c r="H50" s="128">
        <v>7.0199999999999999E-2</v>
      </c>
      <c r="I50" s="128">
        <v>28759</v>
      </c>
      <c r="J50" s="128">
        <v>8485</v>
      </c>
      <c r="K50" s="128">
        <v>20272</v>
      </c>
      <c r="L50" s="131">
        <v>2.1299999999999999E-2</v>
      </c>
      <c r="M50" s="128">
        <v>1.6799999999999999E-2</v>
      </c>
      <c r="N50" s="128">
        <v>0.2054</v>
      </c>
      <c r="O50" s="128">
        <v>357048</v>
      </c>
      <c r="P50" s="128">
        <v>13979</v>
      </c>
      <c r="Q50" s="139">
        <v>343066</v>
      </c>
      <c r="R50" s="131">
        <v>1.00328E-2</v>
      </c>
      <c r="S50" s="128">
        <v>1.43771E-3</v>
      </c>
      <c r="T50" s="129">
        <v>3.0000000000000001E-12</v>
      </c>
      <c r="U50" s="128">
        <v>462690</v>
      </c>
      <c r="V50" s="126" t="s">
        <v>52</v>
      </c>
      <c r="W50" s="147" t="s">
        <v>52</v>
      </c>
    </row>
    <row r="51" spans="1:23" ht="14" customHeight="1" x14ac:dyDescent="0.2">
      <c r="A51" s="131" t="s">
        <v>440</v>
      </c>
      <c r="B51">
        <v>1</v>
      </c>
      <c r="C51">
        <v>96175101</v>
      </c>
      <c r="D51" s="124" t="s">
        <v>200</v>
      </c>
      <c r="E51" s="141" t="s">
        <v>198</v>
      </c>
      <c r="F51" s="131">
        <v>2.2299507E-2</v>
      </c>
      <c r="G51" s="128">
        <v>2.2100000000000002E-2</v>
      </c>
      <c r="H51" s="128">
        <v>0.31309999999999999</v>
      </c>
      <c r="I51" s="128">
        <v>28759</v>
      </c>
      <c r="J51" s="128">
        <v>8485</v>
      </c>
      <c r="K51" s="128">
        <v>20272</v>
      </c>
      <c r="L51" s="131">
        <v>3.9E-2</v>
      </c>
      <c r="M51" s="128">
        <v>1.6400000000000001E-2</v>
      </c>
      <c r="N51" s="128">
        <v>1.7270000000000001E-2</v>
      </c>
      <c r="O51" s="128">
        <v>357036</v>
      </c>
      <c r="P51" s="128">
        <v>13978</v>
      </c>
      <c r="Q51" s="139">
        <v>343057</v>
      </c>
      <c r="R51" s="131">
        <v>7.6087400000000001E-3</v>
      </c>
      <c r="S51" s="128">
        <v>1.3858E-3</v>
      </c>
      <c r="T51" s="129">
        <v>4.0000000000000001E-8</v>
      </c>
      <c r="U51" s="128">
        <v>462690</v>
      </c>
      <c r="V51" s="126" t="s">
        <v>52</v>
      </c>
      <c r="W51" s="147" t="s">
        <v>52</v>
      </c>
    </row>
    <row r="52" spans="1:23" ht="14" customHeight="1" x14ac:dyDescent="0.2">
      <c r="A52" s="131" t="s">
        <v>369</v>
      </c>
      <c r="B52">
        <v>1</v>
      </c>
      <c r="C52">
        <v>49977965</v>
      </c>
      <c r="D52" s="124" t="s">
        <v>200</v>
      </c>
      <c r="E52" s="141" t="s">
        <v>198</v>
      </c>
      <c r="F52" s="131">
        <v>2.4799924000000001E-2</v>
      </c>
      <c r="G52" s="128">
        <v>2.2599999999999999E-2</v>
      </c>
      <c r="H52" s="128">
        <v>0.27310000000000001</v>
      </c>
      <c r="I52" s="128">
        <v>28759</v>
      </c>
      <c r="J52" s="128">
        <v>8485</v>
      </c>
      <c r="K52" s="128">
        <v>20272</v>
      </c>
      <c r="L52" s="131">
        <v>3.3000000000000002E-2</v>
      </c>
      <c r="M52" s="128">
        <v>1.6799999999999999E-2</v>
      </c>
      <c r="N52" s="128">
        <v>4.9619999999999997E-2</v>
      </c>
      <c r="O52" s="128">
        <v>356895</v>
      </c>
      <c r="P52" s="128">
        <v>13960</v>
      </c>
      <c r="Q52" s="139">
        <v>342931</v>
      </c>
      <c r="R52" s="131">
        <v>9.2183100000000004E-3</v>
      </c>
      <c r="S52" s="128">
        <v>1.43808E-3</v>
      </c>
      <c r="T52" s="129">
        <v>1.5E-10</v>
      </c>
      <c r="U52" s="128">
        <v>462690</v>
      </c>
      <c r="V52" s="126" t="s">
        <v>52</v>
      </c>
      <c r="W52" s="147" t="s">
        <v>52</v>
      </c>
    </row>
    <row r="53" spans="1:23" ht="14" customHeight="1" x14ac:dyDescent="0.2">
      <c r="A53" s="131" t="s">
        <v>517</v>
      </c>
      <c r="B53">
        <v>10</v>
      </c>
      <c r="C53">
        <v>60893372</v>
      </c>
      <c r="D53" s="124" t="s">
        <v>200</v>
      </c>
      <c r="E53" s="141" t="s">
        <v>198</v>
      </c>
      <c r="F53" s="131">
        <v>-1.9101272999999998E-2</v>
      </c>
      <c r="G53" s="128">
        <v>2.5600000000000001E-2</v>
      </c>
      <c r="H53" s="128">
        <v>0.45529999999999998</v>
      </c>
      <c r="I53" s="128">
        <v>28759</v>
      </c>
      <c r="J53" s="128">
        <v>8485</v>
      </c>
      <c r="K53" s="128">
        <v>20272</v>
      </c>
      <c r="L53" s="131">
        <v>-8.9399999999999993E-2</v>
      </c>
      <c r="M53" s="128">
        <v>1.9199999999999998E-2</v>
      </c>
      <c r="N53" s="129">
        <v>3.1999999999999999E-6</v>
      </c>
      <c r="O53" s="128">
        <v>356019</v>
      </c>
      <c r="P53" s="128">
        <v>13428</v>
      </c>
      <c r="Q53" s="139">
        <v>342585</v>
      </c>
      <c r="R53" s="131">
        <v>-4.8870999999999995E-4</v>
      </c>
      <c r="S53" s="128">
        <v>1.5493200000000001E-3</v>
      </c>
      <c r="T53" s="128">
        <v>0.75</v>
      </c>
      <c r="U53" s="128">
        <v>462690</v>
      </c>
      <c r="V53" s="126" t="s">
        <v>52</v>
      </c>
      <c r="W53" s="147" t="s">
        <v>52</v>
      </c>
    </row>
    <row r="54" spans="1:23" ht="14" customHeight="1" x14ac:dyDescent="0.2">
      <c r="A54" s="131" t="s">
        <v>403</v>
      </c>
      <c r="B54">
        <v>22</v>
      </c>
      <c r="C54">
        <v>41798520</v>
      </c>
      <c r="D54" s="124" t="s">
        <v>199</v>
      </c>
      <c r="E54" s="141" t="s">
        <v>198</v>
      </c>
      <c r="F54" s="131">
        <v>-2.1795812000000001E-2</v>
      </c>
      <c r="G54" s="128">
        <v>2.7400000000000001E-2</v>
      </c>
      <c r="H54" s="128">
        <v>0.42709999999999998</v>
      </c>
      <c r="I54" s="128">
        <v>28759</v>
      </c>
      <c r="J54" s="128">
        <v>8485</v>
      </c>
      <c r="K54" s="128">
        <v>20272</v>
      </c>
      <c r="L54" s="131">
        <v>-5.67E-2</v>
      </c>
      <c r="M54" s="128">
        <v>2.1600000000000001E-2</v>
      </c>
      <c r="N54" s="128">
        <v>8.5389999999999997E-3</v>
      </c>
      <c r="O54" s="128">
        <v>357064</v>
      </c>
      <c r="P54" s="128">
        <v>13988</v>
      </c>
      <c r="Q54" s="139">
        <v>343076</v>
      </c>
      <c r="R54" s="131">
        <v>-1.01598E-2</v>
      </c>
      <c r="S54" s="128">
        <v>1.7249699999999999E-3</v>
      </c>
      <c r="T54" s="129">
        <v>3.9000000000000002E-9</v>
      </c>
      <c r="U54" s="128">
        <v>462690</v>
      </c>
      <c r="V54" s="126" t="s">
        <v>52</v>
      </c>
      <c r="W54" s="147" t="s">
        <v>52</v>
      </c>
    </row>
    <row r="55" spans="1:23" ht="14" customHeight="1" x14ac:dyDescent="0.2">
      <c r="A55" s="131" t="s">
        <v>509</v>
      </c>
      <c r="B55">
        <v>4</v>
      </c>
      <c r="C55">
        <v>125317433</v>
      </c>
      <c r="D55" s="124" t="s">
        <v>200</v>
      </c>
      <c r="E55" s="141" t="s">
        <v>201</v>
      </c>
      <c r="F55" s="131">
        <v>1.5696168E-2</v>
      </c>
      <c r="G55" s="128">
        <v>2.2599999999999999E-2</v>
      </c>
      <c r="H55" s="128">
        <v>0.48599999999999999</v>
      </c>
      <c r="I55" s="128">
        <v>28759</v>
      </c>
      <c r="J55" s="128">
        <v>8485</v>
      </c>
      <c r="K55" s="128">
        <v>20272</v>
      </c>
      <c r="L55" s="131">
        <v>7.9299999999999995E-2</v>
      </c>
      <c r="M55" s="128">
        <v>1.67E-2</v>
      </c>
      <c r="N55" s="129">
        <v>2.1799999999999999E-6</v>
      </c>
      <c r="O55" s="128">
        <v>357035</v>
      </c>
      <c r="P55" s="128">
        <v>13975</v>
      </c>
      <c r="Q55" s="139">
        <v>343053</v>
      </c>
      <c r="R55" s="131">
        <v>-2.2282500000000002E-3</v>
      </c>
      <c r="S55" s="128">
        <v>1.42034E-3</v>
      </c>
      <c r="T55" s="128">
        <v>0.12</v>
      </c>
      <c r="U55" s="128">
        <v>462690</v>
      </c>
      <c r="V55" s="126" t="s">
        <v>52</v>
      </c>
      <c r="W55" s="147" t="s">
        <v>52</v>
      </c>
    </row>
    <row r="56" spans="1:23" ht="14" customHeight="1" x14ac:dyDescent="0.2">
      <c r="A56" s="131" t="s">
        <v>416</v>
      </c>
      <c r="B56">
        <v>8</v>
      </c>
      <c r="C56">
        <v>91839576</v>
      </c>
      <c r="D56" s="124" t="s">
        <v>199</v>
      </c>
      <c r="E56" s="141" t="s">
        <v>198</v>
      </c>
      <c r="F56" s="131">
        <v>3.0703778000000001E-2</v>
      </c>
      <c r="G56" s="128">
        <v>2.3300000000000001E-2</v>
      </c>
      <c r="H56" s="128">
        <v>0.18679999999999999</v>
      </c>
      <c r="I56" s="128">
        <v>28759</v>
      </c>
      <c r="J56" s="128">
        <v>8485</v>
      </c>
      <c r="K56" s="128">
        <v>20272</v>
      </c>
      <c r="L56" s="131">
        <v>3.3500000000000002E-2</v>
      </c>
      <c r="M56" s="128">
        <v>1.66E-2</v>
      </c>
      <c r="N56" s="128">
        <v>4.3220000000000001E-2</v>
      </c>
      <c r="O56" s="128">
        <v>356882</v>
      </c>
      <c r="P56" s="128">
        <v>13950</v>
      </c>
      <c r="Q56" s="139">
        <v>342932</v>
      </c>
      <c r="R56" s="131">
        <v>8.1103000000000008E-3</v>
      </c>
      <c r="S56" s="128">
        <v>1.4199799999999999E-3</v>
      </c>
      <c r="T56" s="129">
        <v>1.0999999999999999E-8</v>
      </c>
      <c r="U56" s="128">
        <v>462690</v>
      </c>
      <c r="V56" s="126" t="s">
        <v>52</v>
      </c>
      <c r="W56" s="147" t="s">
        <v>52</v>
      </c>
    </row>
    <row r="57" spans="1:23" ht="14" customHeight="1" x14ac:dyDescent="0.2">
      <c r="A57" s="131" t="s">
        <v>438</v>
      </c>
      <c r="B57">
        <v>6</v>
      </c>
      <c r="C57">
        <v>37477000</v>
      </c>
      <c r="D57" s="124" t="s">
        <v>201</v>
      </c>
      <c r="E57" s="141" t="s">
        <v>199</v>
      </c>
      <c r="F57" s="131">
        <v>1.0999284999999999E-2</v>
      </c>
      <c r="G57" s="128">
        <v>2.5700000000000001E-2</v>
      </c>
      <c r="H57" s="128">
        <v>0.66949999999999998</v>
      </c>
      <c r="I57" s="128">
        <v>28759</v>
      </c>
      <c r="J57" s="128">
        <v>8485</v>
      </c>
      <c r="K57" s="128">
        <v>20272</v>
      </c>
      <c r="L57" s="131">
        <v>-2.76E-2</v>
      </c>
      <c r="M57" s="128">
        <v>2.01E-2</v>
      </c>
      <c r="N57" s="128">
        <v>0.1699</v>
      </c>
      <c r="O57" s="128">
        <v>353853</v>
      </c>
      <c r="P57" s="128">
        <v>12926</v>
      </c>
      <c r="Q57" s="139">
        <v>340911</v>
      </c>
      <c r="R57" s="131">
        <v>8.9963600000000001E-3</v>
      </c>
      <c r="S57" s="128">
        <v>1.6308500000000001E-3</v>
      </c>
      <c r="T57" s="129">
        <v>3.5000000000000002E-8</v>
      </c>
      <c r="U57" s="128">
        <v>462690</v>
      </c>
      <c r="V57" s="126" t="s">
        <v>52</v>
      </c>
      <c r="W57" s="147" t="s">
        <v>52</v>
      </c>
    </row>
    <row r="58" spans="1:23" ht="14" customHeight="1" x14ac:dyDescent="0.2">
      <c r="A58" s="131" t="s">
        <v>341</v>
      </c>
      <c r="B58">
        <v>7</v>
      </c>
      <c r="C58">
        <v>115057862</v>
      </c>
      <c r="D58" s="124" t="s">
        <v>201</v>
      </c>
      <c r="E58" s="141" t="s">
        <v>198</v>
      </c>
      <c r="F58" s="131">
        <v>-3.5596089999999997E-2</v>
      </c>
      <c r="G58" s="128">
        <v>2.1899999999999999E-2</v>
      </c>
      <c r="H58" s="128">
        <v>0.104</v>
      </c>
      <c r="I58" s="128">
        <v>28759</v>
      </c>
      <c r="J58" s="128">
        <v>8485</v>
      </c>
      <c r="K58" s="128">
        <v>20272</v>
      </c>
      <c r="L58" s="131">
        <v>-5.1900000000000002E-2</v>
      </c>
      <c r="M58" s="128">
        <v>1.6500000000000001E-2</v>
      </c>
      <c r="N58" s="128">
        <v>1.673E-3</v>
      </c>
      <c r="O58" s="128">
        <v>356763</v>
      </c>
      <c r="P58" s="128">
        <v>13916</v>
      </c>
      <c r="Q58" s="139">
        <v>342842</v>
      </c>
      <c r="R58" s="131">
        <v>-1.0571799999999999E-2</v>
      </c>
      <c r="S58" s="128">
        <v>1.3890599999999999E-3</v>
      </c>
      <c r="T58" s="129">
        <v>2.6999999999999999E-14</v>
      </c>
      <c r="U58" s="128">
        <v>462690</v>
      </c>
      <c r="V58" s="126" t="s">
        <v>52</v>
      </c>
      <c r="W58" s="147" t="s">
        <v>52</v>
      </c>
    </row>
    <row r="59" spans="1:23" ht="14" customHeight="1" x14ac:dyDescent="0.2">
      <c r="A59" s="131" t="s">
        <v>410</v>
      </c>
      <c r="B59">
        <v>5</v>
      </c>
      <c r="C59">
        <v>170530930</v>
      </c>
      <c r="D59" s="124" t="s">
        <v>199</v>
      </c>
      <c r="E59" s="141" t="s">
        <v>198</v>
      </c>
      <c r="F59" s="131">
        <v>-2.5031300000000001E-3</v>
      </c>
      <c r="G59" s="128">
        <v>2.4799999999999999E-2</v>
      </c>
      <c r="H59" s="128">
        <v>0.91830000000000001</v>
      </c>
      <c r="I59" s="128">
        <v>28759</v>
      </c>
      <c r="J59" s="128">
        <v>8485</v>
      </c>
      <c r="K59" s="128">
        <v>20272</v>
      </c>
      <c r="L59" s="131">
        <v>-4.7800000000000002E-2</v>
      </c>
      <c r="M59" s="128">
        <v>1.84E-2</v>
      </c>
      <c r="N59" s="128">
        <v>9.5160000000000002E-3</v>
      </c>
      <c r="O59" s="128">
        <v>356901</v>
      </c>
      <c r="P59" s="128">
        <v>13947</v>
      </c>
      <c r="Q59" s="139">
        <v>342947</v>
      </c>
      <c r="R59" s="131">
        <v>-9.0160099999999996E-3</v>
      </c>
      <c r="S59" s="128">
        <v>1.5597199999999999E-3</v>
      </c>
      <c r="T59" s="129">
        <v>7.4000000000000001E-9</v>
      </c>
      <c r="U59" s="128">
        <v>462690</v>
      </c>
      <c r="V59" s="126" t="s">
        <v>52</v>
      </c>
      <c r="W59" s="147" t="s">
        <v>52</v>
      </c>
    </row>
    <row r="60" spans="1:23" ht="14" customHeight="1" x14ac:dyDescent="0.2">
      <c r="A60" s="131" t="s">
        <v>386</v>
      </c>
      <c r="B60">
        <v>10</v>
      </c>
      <c r="C60">
        <v>63576286</v>
      </c>
      <c r="D60" s="124" t="s">
        <v>199</v>
      </c>
      <c r="E60" s="141" t="s">
        <v>198</v>
      </c>
      <c r="F60" s="131">
        <v>-9.0040499999999996E-4</v>
      </c>
      <c r="G60" s="128">
        <v>2.23E-2</v>
      </c>
      <c r="H60" s="128">
        <v>0.96599999999999997</v>
      </c>
      <c r="I60" s="128">
        <v>28759</v>
      </c>
      <c r="J60" s="128">
        <v>8485</v>
      </c>
      <c r="K60" s="128">
        <v>20272</v>
      </c>
      <c r="L60" s="131">
        <v>-3.7400000000000003E-2</v>
      </c>
      <c r="M60" s="128">
        <v>1.7000000000000001E-2</v>
      </c>
      <c r="N60" s="128">
        <v>2.819E-2</v>
      </c>
      <c r="O60" s="128">
        <v>356020</v>
      </c>
      <c r="P60" s="128">
        <v>13433</v>
      </c>
      <c r="Q60" s="139">
        <v>342587</v>
      </c>
      <c r="R60" s="131">
        <v>-8.4985700000000004E-3</v>
      </c>
      <c r="S60" s="128">
        <v>1.4001700000000001E-3</v>
      </c>
      <c r="T60" s="129">
        <v>1.3000000000000001E-9</v>
      </c>
      <c r="U60" s="128">
        <v>462690</v>
      </c>
      <c r="V60" s="126" t="s">
        <v>52</v>
      </c>
      <c r="W60" s="147" t="s">
        <v>52</v>
      </c>
    </row>
    <row r="61" spans="1:23" ht="14" customHeight="1" x14ac:dyDescent="0.2">
      <c r="A61" s="131" t="s">
        <v>373</v>
      </c>
      <c r="B61">
        <v>2</v>
      </c>
      <c r="C61">
        <v>104469564</v>
      </c>
      <c r="D61" s="124" t="s">
        <v>199</v>
      </c>
      <c r="E61" s="141" t="s">
        <v>200</v>
      </c>
      <c r="F61" s="131">
        <v>2.3198815000000001E-2</v>
      </c>
      <c r="G61" s="128">
        <v>2.24E-2</v>
      </c>
      <c r="H61" s="128">
        <v>0.30020000000000002</v>
      </c>
      <c r="I61" s="128">
        <v>28759</v>
      </c>
      <c r="J61" s="128">
        <v>8485</v>
      </c>
      <c r="K61" s="128">
        <v>20272</v>
      </c>
      <c r="L61" s="131">
        <v>3.6400000000000002E-2</v>
      </c>
      <c r="M61" s="128">
        <v>1.67E-2</v>
      </c>
      <c r="N61" s="128">
        <v>2.9649999999999999E-2</v>
      </c>
      <c r="O61" s="128">
        <v>355837</v>
      </c>
      <c r="P61" s="128">
        <v>13383</v>
      </c>
      <c r="Q61" s="139">
        <v>342424</v>
      </c>
      <c r="R61" s="131">
        <v>8.7307900000000004E-3</v>
      </c>
      <c r="S61" s="128">
        <v>1.3875599999999999E-3</v>
      </c>
      <c r="T61" s="129">
        <v>3.1000000000000002E-10</v>
      </c>
      <c r="U61" s="128">
        <v>462690</v>
      </c>
      <c r="V61" s="126" t="s">
        <v>52</v>
      </c>
      <c r="W61" s="147" t="s">
        <v>52</v>
      </c>
    </row>
    <row r="62" spans="1:23" ht="14" customHeight="1" x14ac:dyDescent="0.2">
      <c r="A62" s="131" t="s">
        <v>379</v>
      </c>
      <c r="B62">
        <v>21</v>
      </c>
      <c r="C62">
        <v>46665208</v>
      </c>
      <c r="D62" s="124" t="s">
        <v>200</v>
      </c>
      <c r="E62" s="141" t="s">
        <v>201</v>
      </c>
      <c r="F62" s="131">
        <v>5.1964749999999999E-3</v>
      </c>
      <c r="G62" s="128">
        <v>2.4299999999999999E-2</v>
      </c>
      <c r="H62" s="128">
        <v>0.82920000000000005</v>
      </c>
      <c r="I62" s="128">
        <v>28759</v>
      </c>
      <c r="J62" s="128">
        <v>8485</v>
      </c>
      <c r="K62" s="128">
        <v>20272</v>
      </c>
      <c r="L62" s="131">
        <v>2.01E-2</v>
      </c>
      <c r="M62" s="128">
        <v>1.77E-2</v>
      </c>
      <c r="N62" s="128">
        <v>0.25590000000000002</v>
      </c>
      <c r="O62" s="128">
        <v>357032</v>
      </c>
      <c r="P62" s="128">
        <v>13975</v>
      </c>
      <c r="Q62" s="139">
        <v>343045</v>
      </c>
      <c r="R62" s="131">
        <v>9.3648900000000007E-3</v>
      </c>
      <c r="S62" s="128">
        <v>1.5148799999999999E-3</v>
      </c>
      <c r="T62" s="129">
        <v>6.3E-10</v>
      </c>
      <c r="U62" s="128">
        <v>462690</v>
      </c>
      <c r="V62" s="126" t="s">
        <v>52</v>
      </c>
      <c r="W62" s="147" t="s">
        <v>52</v>
      </c>
    </row>
    <row r="63" spans="1:23" ht="14" customHeight="1" x14ac:dyDescent="0.2">
      <c r="A63" s="131" t="s">
        <v>434</v>
      </c>
      <c r="B63">
        <v>15</v>
      </c>
      <c r="C63">
        <v>74044197</v>
      </c>
      <c r="D63" s="124" t="s">
        <v>200</v>
      </c>
      <c r="E63" s="141" t="s">
        <v>201</v>
      </c>
      <c r="F63" s="131">
        <v>4.3097802999999997E-2</v>
      </c>
      <c r="G63" s="128">
        <v>2.3900000000000001E-2</v>
      </c>
      <c r="H63" s="128">
        <v>7.1959999999999996E-2</v>
      </c>
      <c r="I63" s="128">
        <v>28759</v>
      </c>
      <c r="J63" s="128">
        <v>8485</v>
      </c>
      <c r="K63" s="128">
        <v>20272</v>
      </c>
      <c r="L63" s="131">
        <v>-2.52E-2</v>
      </c>
      <c r="M63" s="128">
        <v>1.77E-2</v>
      </c>
      <c r="N63" s="128">
        <v>0.1547</v>
      </c>
      <c r="O63" s="128">
        <v>353961</v>
      </c>
      <c r="P63" s="128">
        <v>12940</v>
      </c>
      <c r="Q63" s="139">
        <v>340993</v>
      </c>
      <c r="R63" s="131">
        <v>-8.0066600000000005E-3</v>
      </c>
      <c r="S63" s="128">
        <v>1.4388700000000001E-3</v>
      </c>
      <c r="T63" s="129">
        <v>2.6000000000000001E-8</v>
      </c>
      <c r="U63" s="128">
        <v>462690</v>
      </c>
      <c r="V63" s="126" t="s">
        <v>52</v>
      </c>
      <c r="W63" s="147" t="s">
        <v>52</v>
      </c>
    </row>
    <row r="64" spans="1:23" ht="14" customHeight="1" x14ac:dyDescent="0.2">
      <c r="A64" s="131" t="s">
        <v>338</v>
      </c>
      <c r="B64">
        <v>2</v>
      </c>
      <c r="C64">
        <v>651349</v>
      </c>
      <c r="D64" s="124" t="s">
        <v>198</v>
      </c>
      <c r="E64" s="141" t="s">
        <v>200</v>
      </c>
      <c r="F64" s="131">
        <v>-5.7798619000000002E-2</v>
      </c>
      <c r="G64" s="128">
        <v>2.9499999999999998E-2</v>
      </c>
      <c r="H64" s="128">
        <v>0.05</v>
      </c>
      <c r="I64" s="128">
        <v>28759</v>
      </c>
      <c r="J64" s="128">
        <v>8485</v>
      </c>
      <c r="K64" s="128">
        <v>20272</v>
      </c>
      <c r="L64" s="131">
        <v>8.9999999999999993E-3</v>
      </c>
      <c r="M64" s="128">
        <v>2.6499999999999999E-2</v>
      </c>
      <c r="N64" s="128">
        <v>0.73240000000000005</v>
      </c>
      <c r="O64" s="128">
        <v>70633</v>
      </c>
      <c r="P64" s="128">
        <v>7955</v>
      </c>
      <c r="Q64" s="139">
        <v>62678</v>
      </c>
      <c r="R64" s="131">
        <v>-1.47832E-2</v>
      </c>
      <c r="S64" s="128">
        <v>1.88747E-3</v>
      </c>
      <c r="T64" s="129">
        <v>4.7999999999999999E-15</v>
      </c>
      <c r="U64" s="128">
        <v>462690</v>
      </c>
      <c r="V64" s="126" t="s">
        <v>52</v>
      </c>
      <c r="W64" s="147" t="s">
        <v>52</v>
      </c>
    </row>
    <row r="65" spans="1:23" ht="14" customHeight="1" x14ac:dyDescent="0.2">
      <c r="A65" s="131" t="s">
        <v>333</v>
      </c>
      <c r="B65">
        <v>2</v>
      </c>
      <c r="C65">
        <v>146175106</v>
      </c>
      <c r="D65" s="124" t="s">
        <v>198</v>
      </c>
      <c r="E65" s="141" t="s">
        <v>200</v>
      </c>
      <c r="F65" s="131">
        <v>-2.2398995000000001E-2</v>
      </c>
      <c r="G65" s="128">
        <v>2.2599999999999999E-2</v>
      </c>
      <c r="H65" s="128">
        <v>0.3216</v>
      </c>
      <c r="I65" s="128">
        <v>28759</v>
      </c>
      <c r="J65" s="128">
        <v>8485</v>
      </c>
      <c r="K65" s="128">
        <v>20272</v>
      </c>
      <c r="L65" s="131">
        <v>-5.3400000000000003E-2</v>
      </c>
      <c r="M65" s="128">
        <v>1.6799999999999999E-2</v>
      </c>
      <c r="N65" s="128">
        <v>1.4909999999999999E-3</v>
      </c>
      <c r="O65" s="128">
        <v>356692</v>
      </c>
      <c r="P65" s="128">
        <v>13880</v>
      </c>
      <c r="Q65" s="139">
        <v>342793</v>
      </c>
      <c r="R65" s="131">
        <v>-1.3697900000000001E-2</v>
      </c>
      <c r="S65" s="128">
        <v>1.40672E-3</v>
      </c>
      <c r="T65" s="129">
        <v>2.1000000000000001E-22</v>
      </c>
      <c r="U65" s="128">
        <v>462690</v>
      </c>
      <c r="V65" s="126" t="s">
        <v>52</v>
      </c>
      <c r="W65" s="147" t="s">
        <v>52</v>
      </c>
    </row>
    <row r="66" spans="1:23" ht="14" customHeight="1" x14ac:dyDescent="0.2">
      <c r="A66" s="131" t="s">
        <v>401</v>
      </c>
      <c r="B66">
        <v>6</v>
      </c>
      <c r="C66">
        <v>52861990</v>
      </c>
      <c r="D66" s="124" t="s">
        <v>199</v>
      </c>
      <c r="E66" s="141" t="s">
        <v>200</v>
      </c>
      <c r="F66" s="131">
        <v>4.7103026999999999E-2</v>
      </c>
      <c r="G66" s="128">
        <v>4.07E-2</v>
      </c>
      <c r="H66" s="128">
        <v>0.24709999999999999</v>
      </c>
      <c r="I66" s="128">
        <v>28759</v>
      </c>
      <c r="J66" s="128">
        <v>8485</v>
      </c>
      <c r="K66" s="128">
        <v>20272</v>
      </c>
      <c r="L66" s="131">
        <v>4.7899999999999998E-2</v>
      </c>
      <c r="M66" s="128">
        <v>3.0099999999999998E-2</v>
      </c>
      <c r="N66" s="128">
        <v>0.1115</v>
      </c>
      <c r="O66" s="128">
        <v>355051</v>
      </c>
      <c r="P66" s="128">
        <v>13512</v>
      </c>
      <c r="Q66" s="139">
        <v>341533</v>
      </c>
      <c r="R66" s="131">
        <v>1.5298300000000001E-2</v>
      </c>
      <c r="S66" s="128">
        <v>2.5912000000000001E-3</v>
      </c>
      <c r="T66" s="129">
        <v>3.4999999999999999E-9</v>
      </c>
      <c r="U66" s="128">
        <v>462690</v>
      </c>
      <c r="V66" s="126" t="s">
        <v>52</v>
      </c>
      <c r="W66" s="147" t="s">
        <v>52</v>
      </c>
    </row>
    <row r="67" spans="1:23" ht="14" customHeight="1" x14ac:dyDescent="0.2">
      <c r="A67" s="131" t="s">
        <v>368</v>
      </c>
      <c r="B67">
        <v>4</v>
      </c>
      <c r="C67">
        <v>35418368</v>
      </c>
      <c r="D67" s="124" t="s">
        <v>199</v>
      </c>
      <c r="E67" s="141" t="s">
        <v>200</v>
      </c>
      <c r="F67" s="131">
        <v>-3.6798848000000002E-2</v>
      </c>
      <c r="G67" s="128">
        <v>2.9499999999999998E-2</v>
      </c>
      <c r="H67" s="128">
        <v>0.21099999999999999</v>
      </c>
      <c r="I67" s="128">
        <v>28759</v>
      </c>
      <c r="J67" s="128">
        <v>8485</v>
      </c>
      <c r="K67" s="128">
        <v>20272</v>
      </c>
      <c r="L67" s="131">
        <v>-4.4000000000000003E-3</v>
      </c>
      <c r="M67" s="128">
        <v>2.1499999999999998E-2</v>
      </c>
      <c r="N67" s="128">
        <v>0.83850000000000002</v>
      </c>
      <c r="O67" s="128">
        <v>356907</v>
      </c>
      <c r="P67" s="128">
        <v>13945</v>
      </c>
      <c r="Q67" s="139">
        <v>342923</v>
      </c>
      <c r="R67" s="131">
        <v>1.1566999999999999E-2</v>
      </c>
      <c r="S67" s="128">
        <v>1.79087E-3</v>
      </c>
      <c r="T67" s="129">
        <v>1.0999999999999999E-10</v>
      </c>
      <c r="U67" s="128">
        <v>462690</v>
      </c>
      <c r="V67" s="126" t="s">
        <v>52</v>
      </c>
      <c r="W67" s="147" t="s">
        <v>52</v>
      </c>
    </row>
    <row r="68" spans="1:23" ht="14" customHeight="1" x14ac:dyDescent="0.2">
      <c r="A68" s="131" t="s">
        <v>360</v>
      </c>
      <c r="B68">
        <v>3</v>
      </c>
      <c r="C68">
        <v>107811142</v>
      </c>
      <c r="D68" s="124" t="s">
        <v>199</v>
      </c>
      <c r="E68" s="141" t="s">
        <v>198</v>
      </c>
      <c r="F68" s="131">
        <v>-3.5202397000000003E-2</v>
      </c>
      <c r="G68" s="128">
        <v>2.35E-2</v>
      </c>
      <c r="H68" s="128">
        <v>0.13320000000000001</v>
      </c>
      <c r="I68" s="128">
        <v>28759</v>
      </c>
      <c r="J68" s="128">
        <v>8485</v>
      </c>
      <c r="K68" s="128">
        <v>20272</v>
      </c>
      <c r="L68" s="131">
        <v>-3.5499999999999997E-2</v>
      </c>
      <c r="M68" s="128">
        <v>1.6799999999999999E-2</v>
      </c>
      <c r="N68" s="128">
        <v>3.4669999999999999E-2</v>
      </c>
      <c r="O68" s="128">
        <v>354997</v>
      </c>
      <c r="P68" s="128">
        <v>13490</v>
      </c>
      <c r="Q68" s="139">
        <v>341478</v>
      </c>
      <c r="R68" s="131">
        <v>-9.4352199999999994E-3</v>
      </c>
      <c r="S68" s="128">
        <v>1.39247E-3</v>
      </c>
      <c r="T68" s="129">
        <v>1.2000000000000001E-11</v>
      </c>
      <c r="U68" s="128">
        <v>462690</v>
      </c>
      <c r="V68" s="126" t="s">
        <v>52</v>
      </c>
      <c r="W68" s="147" t="s">
        <v>52</v>
      </c>
    </row>
    <row r="69" spans="1:23" ht="14" customHeight="1" x14ac:dyDescent="0.2">
      <c r="A69" s="131" t="s">
        <v>354</v>
      </c>
      <c r="B69">
        <v>5</v>
      </c>
      <c r="C69">
        <v>133861756</v>
      </c>
      <c r="D69" s="124" t="s">
        <v>200</v>
      </c>
      <c r="E69" s="141" t="s">
        <v>201</v>
      </c>
      <c r="F69" s="131">
        <v>1.6896448000000001E-2</v>
      </c>
      <c r="G69" s="128">
        <v>2.24E-2</v>
      </c>
      <c r="H69" s="128">
        <v>0.45050000000000001</v>
      </c>
      <c r="I69" s="128">
        <v>28759</v>
      </c>
      <c r="J69" s="128">
        <v>8485</v>
      </c>
      <c r="K69" s="128">
        <v>20272</v>
      </c>
      <c r="L69" s="131">
        <v>-3.4799999999999998E-2</v>
      </c>
      <c r="M69" s="128">
        <v>1.66E-2</v>
      </c>
      <c r="N69" s="128">
        <v>3.6110000000000003E-2</v>
      </c>
      <c r="O69" s="128">
        <v>357071</v>
      </c>
      <c r="P69" s="128">
        <v>13989</v>
      </c>
      <c r="Q69" s="139">
        <v>343079</v>
      </c>
      <c r="R69" s="131">
        <v>-9.6570400000000004E-3</v>
      </c>
      <c r="S69" s="128">
        <v>1.4050899999999999E-3</v>
      </c>
      <c r="T69" s="129">
        <v>6.3000000000000002E-12</v>
      </c>
      <c r="U69" s="128">
        <v>462690</v>
      </c>
      <c r="V69" s="126" t="s">
        <v>52</v>
      </c>
      <c r="W69" s="147" t="s">
        <v>52</v>
      </c>
    </row>
    <row r="70" spans="1:23" ht="14" customHeight="1" x14ac:dyDescent="0.2">
      <c r="A70" s="131" t="s">
        <v>419</v>
      </c>
      <c r="B70">
        <v>11</v>
      </c>
      <c r="C70">
        <v>16377356</v>
      </c>
      <c r="D70" s="124" t="s">
        <v>198</v>
      </c>
      <c r="E70" s="141" t="s">
        <v>199</v>
      </c>
      <c r="F70" s="131">
        <v>-1.00005E-4</v>
      </c>
      <c r="G70" s="128">
        <v>2.5399999999999999E-2</v>
      </c>
      <c r="H70" s="128">
        <v>0.99639999999999995</v>
      </c>
      <c r="I70" s="128">
        <v>28759</v>
      </c>
      <c r="J70" s="128">
        <v>8485</v>
      </c>
      <c r="K70" s="128">
        <v>20272</v>
      </c>
      <c r="L70" s="131">
        <v>1.17E-2</v>
      </c>
      <c r="M70" s="128">
        <v>1.8700000000000001E-2</v>
      </c>
      <c r="N70" s="128">
        <v>0.53200000000000003</v>
      </c>
      <c r="O70" s="128">
        <v>354372</v>
      </c>
      <c r="P70" s="128">
        <v>12561</v>
      </c>
      <c r="Q70" s="139">
        <v>341809</v>
      </c>
      <c r="R70" s="131">
        <v>8.5719799999999999E-3</v>
      </c>
      <c r="S70" s="128">
        <v>1.5055800000000001E-3</v>
      </c>
      <c r="T70" s="129">
        <v>1.2E-8</v>
      </c>
      <c r="U70" s="128">
        <v>462690</v>
      </c>
      <c r="V70" s="126" t="s">
        <v>52</v>
      </c>
      <c r="W70" s="147" t="s">
        <v>52</v>
      </c>
    </row>
    <row r="71" spans="1:23" ht="14" customHeight="1" x14ac:dyDescent="0.2">
      <c r="A71" s="131" t="s">
        <v>420</v>
      </c>
      <c r="B71">
        <v>20</v>
      </c>
      <c r="C71">
        <v>59032097</v>
      </c>
      <c r="D71" s="124" t="s">
        <v>199</v>
      </c>
      <c r="E71" s="141" t="s">
        <v>198</v>
      </c>
      <c r="F71" s="131">
        <v>3.6004006999999998E-2</v>
      </c>
      <c r="G71" s="128">
        <v>2.3E-2</v>
      </c>
      <c r="H71" s="128">
        <v>0.1166</v>
      </c>
      <c r="I71" s="128">
        <v>28759</v>
      </c>
      <c r="J71" s="128">
        <v>8485</v>
      </c>
      <c r="K71" s="128">
        <v>20272</v>
      </c>
      <c r="L71" s="131">
        <v>2.1700000000000001E-2</v>
      </c>
      <c r="M71" s="128">
        <v>1.77E-2</v>
      </c>
      <c r="N71" s="128">
        <v>0.22220000000000001</v>
      </c>
      <c r="O71" s="128">
        <v>355925</v>
      </c>
      <c r="P71" s="128">
        <v>13410</v>
      </c>
      <c r="Q71" s="139">
        <v>342513</v>
      </c>
      <c r="R71" s="131">
        <v>-8.2838100000000008E-3</v>
      </c>
      <c r="S71" s="128">
        <v>1.4560199999999999E-3</v>
      </c>
      <c r="T71" s="129">
        <v>1.3000000000000001E-8</v>
      </c>
      <c r="U71" s="128">
        <v>462690</v>
      </c>
      <c r="V71" s="126" t="s">
        <v>52</v>
      </c>
      <c r="W71" s="147" t="s">
        <v>52</v>
      </c>
    </row>
    <row r="72" spans="1:23" ht="14" customHeight="1" x14ac:dyDescent="0.2">
      <c r="A72" s="131" t="s">
        <v>384</v>
      </c>
      <c r="B72">
        <v>8</v>
      </c>
      <c r="C72">
        <v>9604066</v>
      </c>
      <c r="D72" s="124" t="s">
        <v>200</v>
      </c>
      <c r="E72" s="141" t="s">
        <v>198</v>
      </c>
      <c r="F72" s="131">
        <v>7.4025339999999997E-3</v>
      </c>
      <c r="G72" s="128">
        <v>2.92E-2</v>
      </c>
      <c r="H72" s="128">
        <v>0.79910000000000003</v>
      </c>
      <c r="I72" s="128">
        <v>28759</v>
      </c>
      <c r="J72" s="128">
        <v>8485</v>
      </c>
      <c r="K72" s="128">
        <v>20272</v>
      </c>
      <c r="L72" s="131">
        <v>1.4999999999999999E-2</v>
      </c>
      <c r="M72" s="128">
        <v>1.9099999999999999E-2</v>
      </c>
      <c r="N72" s="128">
        <v>0.43280000000000002</v>
      </c>
      <c r="O72" s="128">
        <v>349427</v>
      </c>
      <c r="P72" s="128">
        <v>11349</v>
      </c>
      <c r="Q72" s="139">
        <v>338078</v>
      </c>
      <c r="R72" s="131">
        <v>8.7762699999999992E-3</v>
      </c>
      <c r="S72" s="128">
        <v>1.44385E-3</v>
      </c>
      <c r="T72" s="129">
        <v>1.2E-9</v>
      </c>
      <c r="U72" s="128">
        <v>462690</v>
      </c>
      <c r="V72" s="126" t="s">
        <v>52</v>
      </c>
      <c r="W72" s="147" t="s">
        <v>52</v>
      </c>
    </row>
    <row r="73" spans="1:23" ht="14" customHeight="1" x14ac:dyDescent="0.2">
      <c r="A73" s="131" t="s">
        <v>334</v>
      </c>
      <c r="B73">
        <v>15</v>
      </c>
      <c r="C73">
        <v>47680815</v>
      </c>
      <c r="D73" s="124" t="s">
        <v>199</v>
      </c>
      <c r="E73" s="141" t="s">
        <v>198</v>
      </c>
      <c r="F73" s="131">
        <v>8.0298060000000004E-2</v>
      </c>
      <c r="G73" s="128">
        <v>2.6599999999999999E-2</v>
      </c>
      <c r="H73" s="128">
        <v>2.5439999999999998E-3</v>
      </c>
      <c r="I73" s="128">
        <v>28759</v>
      </c>
      <c r="J73" s="128">
        <v>8485</v>
      </c>
      <c r="K73" s="128">
        <v>20272</v>
      </c>
      <c r="L73" s="131">
        <v>4.8000000000000001E-2</v>
      </c>
      <c r="M73" s="128">
        <v>1.9400000000000001E-2</v>
      </c>
      <c r="N73" s="128">
        <v>1.3520000000000001E-2</v>
      </c>
      <c r="O73" s="128">
        <v>357065</v>
      </c>
      <c r="P73" s="128">
        <v>13988</v>
      </c>
      <c r="Q73" s="139">
        <v>343077</v>
      </c>
      <c r="R73" s="131">
        <v>1.64032E-2</v>
      </c>
      <c r="S73" s="128">
        <v>1.6984700000000001E-3</v>
      </c>
      <c r="T73" s="129">
        <v>4.5999999999999996E-22</v>
      </c>
      <c r="U73" s="128">
        <v>462690</v>
      </c>
      <c r="V73" s="126" t="s">
        <v>52</v>
      </c>
      <c r="W73" s="147" t="s">
        <v>52</v>
      </c>
    </row>
    <row r="74" spans="1:23" ht="14" customHeight="1" x14ac:dyDescent="0.2">
      <c r="A74" s="131" t="s">
        <v>498</v>
      </c>
      <c r="B74">
        <v>1</v>
      </c>
      <c r="C74">
        <v>193946495</v>
      </c>
      <c r="D74" s="124" t="s">
        <v>201</v>
      </c>
      <c r="E74" s="141" t="s">
        <v>200</v>
      </c>
      <c r="F74" s="131">
        <v>0.118502777</v>
      </c>
      <c r="G74" s="128">
        <v>0.12759999999999999</v>
      </c>
      <c r="H74" s="128">
        <v>0.35310000000000002</v>
      </c>
      <c r="I74" s="128">
        <v>28759</v>
      </c>
      <c r="J74" s="128">
        <v>8485</v>
      </c>
      <c r="K74" s="128">
        <v>20272</v>
      </c>
      <c r="L74" s="131">
        <v>0.31290000000000001</v>
      </c>
      <c r="M74" s="128">
        <v>6.6199999999999995E-2</v>
      </c>
      <c r="N74" s="129">
        <v>2.3099999999999999E-6</v>
      </c>
      <c r="O74" s="128">
        <v>350072</v>
      </c>
      <c r="P74" s="128">
        <v>11720</v>
      </c>
      <c r="Q74" s="139">
        <v>338352</v>
      </c>
      <c r="R74" s="131">
        <v>5.7822799999999999E-3</v>
      </c>
      <c r="S74" s="128">
        <v>5.3670100000000002E-3</v>
      </c>
      <c r="T74" s="128">
        <v>0.28000000000000003</v>
      </c>
      <c r="U74" s="128">
        <v>462690</v>
      </c>
      <c r="V74" s="126" t="s">
        <v>52</v>
      </c>
      <c r="W74" s="147" t="s">
        <v>52</v>
      </c>
    </row>
    <row r="75" spans="1:23" ht="14" customHeight="1" x14ac:dyDescent="0.2">
      <c r="A75" s="131" t="s">
        <v>413</v>
      </c>
      <c r="B75">
        <v>19</v>
      </c>
      <c r="C75">
        <v>18471610</v>
      </c>
      <c r="D75" s="124" t="s">
        <v>199</v>
      </c>
      <c r="E75" s="141" t="s">
        <v>201</v>
      </c>
      <c r="F75" s="131">
        <v>2.7498429000000001E-2</v>
      </c>
      <c r="G75" s="128">
        <v>3.5200000000000002E-2</v>
      </c>
      <c r="H75" s="128">
        <v>0.43419999999999997</v>
      </c>
      <c r="I75" s="128">
        <v>28759</v>
      </c>
      <c r="J75" s="128">
        <v>8485</v>
      </c>
      <c r="K75" s="128">
        <v>20272</v>
      </c>
      <c r="L75" s="131">
        <v>-7.9000000000000008E-3</v>
      </c>
      <c r="M75" s="128">
        <v>2.1999999999999999E-2</v>
      </c>
      <c r="N75" s="128">
        <v>0.71930000000000005</v>
      </c>
      <c r="O75" s="128">
        <v>348552</v>
      </c>
      <c r="P75" s="128">
        <v>11001</v>
      </c>
      <c r="Q75" s="139">
        <v>337551</v>
      </c>
      <c r="R75" s="131">
        <v>-9.1814400000000008E-3</v>
      </c>
      <c r="S75" s="128">
        <v>1.5959399999999999E-3</v>
      </c>
      <c r="T75" s="129">
        <v>8.7999999999999994E-9</v>
      </c>
      <c r="U75" s="128">
        <v>462690</v>
      </c>
      <c r="V75" s="126" t="s">
        <v>52</v>
      </c>
      <c r="W75" s="147" t="s">
        <v>52</v>
      </c>
    </row>
    <row r="76" spans="1:23" ht="14" customHeight="1" x14ac:dyDescent="0.2">
      <c r="A76" s="131" t="s">
        <v>382</v>
      </c>
      <c r="B76">
        <v>2</v>
      </c>
      <c r="C76">
        <v>60475509</v>
      </c>
      <c r="D76" s="124" t="s">
        <v>200</v>
      </c>
      <c r="E76" s="141" t="s">
        <v>201</v>
      </c>
      <c r="F76" s="131">
        <v>-1.3004188999999999E-2</v>
      </c>
      <c r="G76" s="128">
        <v>2.5600000000000001E-2</v>
      </c>
      <c r="H76" s="128">
        <v>0.61019999999999996</v>
      </c>
      <c r="I76" s="128">
        <v>28759</v>
      </c>
      <c r="J76" s="128">
        <v>8485</v>
      </c>
      <c r="K76" s="128">
        <v>20272</v>
      </c>
      <c r="L76" s="131">
        <v>-2.2700000000000001E-2</v>
      </c>
      <c r="M76" s="128">
        <v>1.7500000000000002E-2</v>
      </c>
      <c r="N76" s="128">
        <v>0.19539999999999999</v>
      </c>
      <c r="O76" s="128">
        <v>353932</v>
      </c>
      <c r="P76" s="128">
        <v>12937</v>
      </c>
      <c r="Q76" s="139">
        <v>340982</v>
      </c>
      <c r="R76" s="131">
        <v>-8.7197500000000001E-3</v>
      </c>
      <c r="S76" s="128">
        <v>1.4253899999999999E-3</v>
      </c>
      <c r="T76" s="129">
        <v>9.5000000000000003E-10</v>
      </c>
      <c r="U76" s="128">
        <v>462690</v>
      </c>
      <c r="V76" s="126" t="s">
        <v>52</v>
      </c>
      <c r="W76" s="147" t="s">
        <v>52</v>
      </c>
    </row>
    <row r="77" spans="1:23" ht="14" customHeight="1" x14ac:dyDescent="0.2">
      <c r="A77" s="131" t="s">
        <v>391</v>
      </c>
      <c r="B77">
        <v>16</v>
      </c>
      <c r="C77">
        <v>89645437</v>
      </c>
      <c r="D77" s="124" t="s">
        <v>198</v>
      </c>
      <c r="E77" s="141" t="s">
        <v>200</v>
      </c>
      <c r="F77" s="131">
        <v>-1.0100842000000001E-2</v>
      </c>
      <c r="G77" s="128">
        <v>3.2599999999999997E-2</v>
      </c>
      <c r="H77" s="128">
        <v>0.75590000000000002</v>
      </c>
      <c r="I77" s="128">
        <v>28759</v>
      </c>
      <c r="J77" s="128">
        <v>8485</v>
      </c>
      <c r="K77" s="128">
        <v>20272</v>
      </c>
      <c r="L77" s="131">
        <v>1.0500000000000001E-2</v>
      </c>
      <c r="M77" s="128">
        <v>2.0799999999999999E-2</v>
      </c>
      <c r="N77" s="128">
        <v>0.61280000000000001</v>
      </c>
      <c r="O77" s="128">
        <v>349676</v>
      </c>
      <c r="P77" s="128">
        <v>11407</v>
      </c>
      <c r="Q77" s="139">
        <v>338269</v>
      </c>
      <c r="R77" s="131">
        <v>-9.0888199999999992E-3</v>
      </c>
      <c r="S77" s="128">
        <v>1.511E-3</v>
      </c>
      <c r="T77" s="129">
        <v>1.8E-9</v>
      </c>
      <c r="U77" s="128">
        <v>462690</v>
      </c>
      <c r="V77" s="126" t="s">
        <v>52</v>
      </c>
      <c r="W77" s="147" t="s">
        <v>52</v>
      </c>
    </row>
    <row r="78" spans="1:23" ht="14" customHeight="1" x14ac:dyDescent="0.2">
      <c r="A78" s="131" t="s">
        <v>340</v>
      </c>
      <c r="B78">
        <v>14</v>
      </c>
      <c r="C78">
        <v>104198251</v>
      </c>
      <c r="D78" s="124" t="s">
        <v>201</v>
      </c>
      <c r="E78" s="141" t="s">
        <v>200</v>
      </c>
      <c r="F78" s="131">
        <v>6.0097424000000003E-2</v>
      </c>
      <c r="G78" s="128">
        <v>2.2499999999999999E-2</v>
      </c>
      <c r="H78" s="128">
        <v>7.5249999999999996E-3</v>
      </c>
      <c r="I78" s="128">
        <v>28759</v>
      </c>
      <c r="J78" s="128">
        <v>8485</v>
      </c>
      <c r="K78" s="128">
        <v>20272</v>
      </c>
      <c r="L78" s="131">
        <v>3.2000000000000002E-3</v>
      </c>
      <c r="M78" s="128">
        <v>1.67E-2</v>
      </c>
      <c r="N78" s="128">
        <v>0.84599999999999997</v>
      </c>
      <c r="O78" s="128">
        <v>355952</v>
      </c>
      <c r="P78" s="128">
        <v>13416</v>
      </c>
      <c r="Q78" s="139">
        <v>342536</v>
      </c>
      <c r="R78" s="131">
        <v>1.0792899999999999E-2</v>
      </c>
      <c r="S78" s="128">
        <v>1.4159000000000001E-3</v>
      </c>
      <c r="T78" s="129">
        <v>2.5000000000000001E-14</v>
      </c>
      <c r="U78" s="128">
        <v>462690</v>
      </c>
      <c r="V78" s="126" t="s">
        <v>52</v>
      </c>
      <c r="W78" s="147" t="s">
        <v>52</v>
      </c>
    </row>
    <row r="79" spans="1:23" ht="14" customHeight="1" x14ac:dyDescent="0.2">
      <c r="A79" s="131" t="s">
        <v>393</v>
      </c>
      <c r="B79">
        <v>2</v>
      </c>
      <c r="C79">
        <v>166199284</v>
      </c>
      <c r="D79" s="124" t="s">
        <v>199</v>
      </c>
      <c r="E79" s="141" t="s">
        <v>200</v>
      </c>
      <c r="F79" s="131">
        <v>2.3403977999999999E-2</v>
      </c>
      <c r="G79" s="128">
        <v>2.2200000000000001E-2</v>
      </c>
      <c r="H79" s="128">
        <v>0.2918</v>
      </c>
      <c r="I79" s="128">
        <v>28759</v>
      </c>
      <c r="J79" s="128">
        <v>8485</v>
      </c>
      <c r="K79" s="128">
        <v>20272</v>
      </c>
      <c r="L79" s="131">
        <v>2.18E-2</v>
      </c>
      <c r="M79" s="128">
        <v>1.6400000000000001E-2</v>
      </c>
      <c r="N79" s="128">
        <v>0.18529999999999999</v>
      </c>
      <c r="O79" s="128">
        <v>357068</v>
      </c>
      <c r="P79" s="128">
        <v>13988</v>
      </c>
      <c r="Q79" s="139">
        <v>343080</v>
      </c>
      <c r="R79" s="131">
        <v>8.2564600000000002E-3</v>
      </c>
      <c r="S79" s="128">
        <v>1.3856300000000001E-3</v>
      </c>
      <c r="T79" s="129">
        <v>2.5000000000000001E-9</v>
      </c>
      <c r="U79" s="128">
        <v>462690</v>
      </c>
      <c r="V79" s="126" t="s">
        <v>52</v>
      </c>
      <c r="W79" s="147" t="s">
        <v>52</v>
      </c>
    </row>
    <row r="80" spans="1:23" ht="14" customHeight="1" x14ac:dyDescent="0.2">
      <c r="A80" s="131" t="s">
        <v>507</v>
      </c>
      <c r="B80">
        <v>3</v>
      </c>
      <c r="C80">
        <v>190236084</v>
      </c>
      <c r="D80" s="124" t="s">
        <v>198</v>
      </c>
      <c r="E80" s="141" t="s">
        <v>199</v>
      </c>
      <c r="F80" s="131">
        <v>2.397125E-3</v>
      </c>
      <c r="G80" s="128">
        <v>8.1100000000000005E-2</v>
      </c>
      <c r="H80" s="128">
        <v>0.97670000000000001</v>
      </c>
      <c r="I80" s="128">
        <v>28759</v>
      </c>
      <c r="J80" s="128">
        <v>8485</v>
      </c>
      <c r="K80" s="128">
        <v>20272</v>
      </c>
      <c r="L80" s="131">
        <v>0.24890000000000001</v>
      </c>
      <c r="M80" s="128">
        <v>5.0999999999999997E-2</v>
      </c>
      <c r="N80" s="129">
        <v>1.0699999999999999E-6</v>
      </c>
      <c r="O80" s="128">
        <v>353199</v>
      </c>
      <c r="P80" s="128">
        <v>12793</v>
      </c>
      <c r="Q80" s="139">
        <v>340388</v>
      </c>
      <c r="R80" s="131">
        <v>1.62648E-3</v>
      </c>
      <c r="S80" s="128">
        <v>5.2122699999999998E-3</v>
      </c>
      <c r="T80" s="128">
        <v>0.76</v>
      </c>
      <c r="U80" s="128">
        <v>462690</v>
      </c>
      <c r="V80" s="126" t="s">
        <v>52</v>
      </c>
      <c r="W80" s="147" t="s">
        <v>52</v>
      </c>
    </row>
    <row r="81" spans="1:23" ht="14" customHeight="1" x14ac:dyDescent="0.2">
      <c r="A81" s="131" t="s">
        <v>204</v>
      </c>
      <c r="B81">
        <v>2</v>
      </c>
      <c r="C81">
        <v>113240183</v>
      </c>
      <c r="D81" s="124" t="s">
        <v>201</v>
      </c>
      <c r="E81" s="141" t="s">
        <v>200</v>
      </c>
      <c r="F81" s="131">
        <v>1.7496048E-2</v>
      </c>
      <c r="G81" s="128">
        <v>2.47E-2</v>
      </c>
      <c r="H81" s="128">
        <v>0.47760000000000002</v>
      </c>
      <c r="I81" s="128">
        <v>28759</v>
      </c>
      <c r="J81" s="128">
        <v>8485</v>
      </c>
      <c r="K81" s="128">
        <v>20272</v>
      </c>
      <c r="L81" s="131">
        <v>1.17E-2</v>
      </c>
      <c r="M81" s="128">
        <v>1.8200000000000001E-2</v>
      </c>
      <c r="N81" s="128">
        <v>0.51959999999999995</v>
      </c>
      <c r="O81" s="128">
        <v>355950</v>
      </c>
      <c r="P81" s="128">
        <v>13414</v>
      </c>
      <c r="Q81" s="139">
        <v>342524</v>
      </c>
      <c r="R81" s="131">
        <v>9.5446599999999999E-3</v>
      </c>
      <c r="S81" s="128">
        <v>1.5574499999999999E-3</v>
      </c>
      <c r="T81" s="129">
        <v>8.9000000000000003E-10</v>
      </c>
      <c r="U81" s="128">
        <v>462690</v>
      </c>
      <c r="V81" s="126" t="s">
        <v>52</v>
      </c>
      <c r="W81" s="147" t="s">
        <v>52</v>
      </c>
    </row>
    <row r="82" spans="1:23" ht="14" customHeight="1" x14ac:dyDescent="0.2">
      <c r="A82" s="131" t="s">
        <v>359</v>
      </c>
      <c r="B82">
        <v>10</v>
      </c>
      <c r="C82">
        <v>106467853</v>
      </c>
      <c r="D82" s="124" t="s">
        <v>198</v>
      </c>
      <c r="E82" s="141" t="s">
        <v>199</v>
      </c>
      <c r="F82" s="131">
        <v>-5.3000012999999999E-2</v>
      </c>
      <c r="G82" s="128">
        <v>2.2499999999999999E-2</v>
      </c>
      <c r="H82" s="128">
        <v>1.831E-2</v>
      </c>
      <c r="I82" s="128">
        <v>28759</v>
      </c>
      <c r="J82" s="128">
        <v>8485</v>
      </c>
      <c r="K82" s="128">
        <v>20272</v>
      </c>
      <c r="L82" s="131">
        <v>-9.1000000000000004E-3</v>
      </c>
      <c r="M82" s="128">
        <v>0.02</v>
      </c>
      <c r="N82" s="128">
        <v>0.64990000000000003</v>
      </c>
      <c r="O82" s="128">
        <v>70521</v>
      </c>
      <c r="P82" s="128">
        <v>7926</v>
      </c>
      <c r="Q82" s="139">
        <v>62595</v>
      </c>
      <c r="R82" s="131">
        <v>-9.6269600000000004E-3</v>
      </c>
      <c r="S82" s="128">
        <v>1.41792E-3</v>
      </c>
      <c r="T82" s="129">
        <v>1.1000000000000001E-11</v>
      </c>
      <c r="U82" s="128">
        <v>462690</v>
      </c>
      <c r="V82" s="126" t="s">
        <v>52</v>
      </c>
      <c r="W82" s="147" t="s">
        <v>52</v>
      </c>
    </row>
    <row r="83" spans="1:23" ht="14" customHeight="1" x14ac:dyDescent="0.2">
      <c r="A83" s="131" t="s">
        <v>374</v>
      </c>
      <c r="B83">
        <v>3</v>
      </c>
      <c r="C83">
        <v>84892866</v>
      </c>
      <c r="D83" s="124" t="s">
        <v>201</v>
      </c>
      <c r="E83" s="141" t="s">
        <v>200</v>
      </c>
      <c r="F83" s="131">
        <v>-3.7795329000000003E-2</v>
      </c>
      <c r="G83" s="128">
        <v>2.2100000000000002E-2</v>
      </c>
      <c r="H83" s="128">
        <v>8.7239999999999998E-2</v>
      </c>
      <c r="I83" s="128">
        <v>28759</v>
      </c>
      <c r="J83" s="128">
        <v>8485</v>
      </c>
      <c r="K83" s="128">
        <v>20272</v>
      </c>
      <c r="L83" s="131">
        <v>-1.0999999999999999E-2</v>
      </c>
      <c r="M83" s="128">
        <v>1.6500000000000001E-2</v>
      </c>
      <c r="N83" s="128">
        <v>0.50609999999999999</v>
      </c>
      <c r="O83" s="128">
        <v>357008</v>
      </c>
      <c r="P83" s="128">
        <v>13980</v>
      </c>
      <c r="Q83" s="139">
        <v>343025</v>
      </c>
      <c r="R83" s="131">
        <v>-8.7074300000000004E-3</v>
      </c>
      <c r="S83" s="128">
        <v>1.38561E-3</v>
      </c>
      <c r="T83" s="129">
        <v>3.3E-10</v>
      </c>
      <c r="U83" s="128">
        <v>462690</v>
      </c>
      <c r="V83" s="126" t="s">
        <v>52</v>
      </c>
      <c r="W83" s="147" t="s">
        <v>52</v>
      </c>
    </row>
    <row r="84" spans="1:23" ht="14" customHeight="1" x14ac:dyDescent="0.2">
      <c r="A84" s="131" t="s">
        <v>361</v>
      </c>
      <c r="B84">
        <v>11</v>
      </c>
      <c r="C84">
        <v>28674592</v>
      </c>
      <c r="D84" s="124" t="s">
        <v>198</v>
      </c>
      <c r="E84" s="141" t="s">
        <v>199</v>
      </c>
      <c r="F84" s="131">
        <v>-9.696863E-3</v>
      </c>
      <c r="G84" s="128">
        <v>2.7300000000000001E-2</v>
      </c>
      <c r="H84" s="128">
        <v>0.7238</v>
      </c>
      <c r="I84" s="128">
        <v>28759</v>
      </c>
      <c r="J84" s="128">
        <v>8485</v>
      </c>
      <c r="K84" s="128">
        <v>20272</v>
      </c>
      <c r="L84" s="131">
        <v>-1.5100000000000001E-2</v>
      </c>
      <c r="M84" s="128">
        <v>1.8800000000000001E-2</v>
      </c>
      <c r="N84" s="128">
        <v>0.42380000000000001</v>
      </c>
      <c r="O84" s="128">
        <v>354875</v>
      </c>
      <c r="P84" s="128">
        <v>13464</v>
      </c>
      <c r="Q84" s="139">
        <v>341407</v>
      </c>
      <c r="R84" s="131">
        <v>-1.0319099999999999E-2</v>
      </c>
      <c r="S84" s="128">
        <v>1.5278900000000001E-3</v>
      </c>
      <c r="T84" s="129">
        <v>1.4E-11</v>
      </c>
      <c r="U84" s="128">
        <v>462690</v>
      </c>
      <c r="V84" s="126" t="s">
        <v>52</v>
      </c>
      <c r="W84" s="147" t="s">
        <v>52</v>
      </c>
    </row>
    <row r="85" spans="1:23" ht="14" customHeight="1" x14ac:dyDescent="0.2">
      <c r="A85" s="131" t="s">
        <v>366</v>
      </c>
      <c r="B85">
        <v>2</v>
      </c>
      <c r="C85">
        <v>182073742</v>
      </c>
      <c r="D85" s="124" t="s">
        <v>199</v>
      </c>
      <c r="E85" s="141" t="s">
        <v>200</v>
      </c>
      <c r="F85" s="131">
        <v>1.1701272E-2</v>
      </c>
      <c r="G85" s="128">
        <v>2.5600000000000001E-2</v>
      </c>
      <c r="H85" s="128">
        <v>0.64890000000000003</v>
      </c>
      <c r="I85" s="128">
        <v>28759</v>
      </c>
      <c r="J85" s="128">
        <v>8485</v>
      </c>
      <c r="K85" s="128">
        <v>20272</v>
      </c>
      <c r="L85" s="131">
        <v>-1.78E-2</v>
      </c>
      <c r="M85" s="128">
        <v>1.9099999999999999E-2</v>
      </c>
      <c r="N85" s="128">
        <v>0.35289999999999999</v>
      </c>
      <c r="O85" s="128">
        <v>357069</v>
      </c>
      <c r="P85" s="128">
        <v>13989</v>
      </c>
      <c r="Q85" s="139">
        <v>343080</v>
      </c>
      <c r="R85" s="131">
        <v>-1.04317E-2</v>
      </c>
      <c r="S85" s="128">
        <v>1.5967500000000001E-3</v>
      </c>
      <c r="T85" s="129">
        <v>6.3999999999999999E-11</v>
      </c>
      <c r="U85" s="128">
        <v>462690</v>
      </c>
      <c r="V85" s="126" t="s">
        <v>52</v>
      </c>
      <c r="W85" s="147" t="s">
        <v>52</v>
      </c>
    </row>
    <row r="86" spans="1:23" ht="14" customHeight="1" x14ac:dyDescent="0.2">
      <c r="A86" s="131" t="s">
        <v>375</v>
      </c>
      <c r="B86">
        <v>9</v>
      </c>
      <c r="C86">
        <v>3014254</v>
      </c>
      <c r="D86" s="124" t="s">
        <v>201</v>
      </c>
      <c r="E86" s="141" t="s">
        <v>200</v>
      </c>
      <c r="F86" s="131">
        <v>-5.2399169000000002E-2</v>
      </c>
      <c r="G86" s="128">
        <v>2.46E-2</v>
      </c>
      <c r="H86" s="128">
        <v>3.3119999999999997E-2</v>
      </c>
      <c r="I86" s="128">
        <v>28759</v>
      </c>
      <c r="J86" s="128">
        <v>8485</v>
      </c>
      <c r="K86" s="128">
        <v>20272</v>
      </c>
      <c r="L86" s="131">
        <v>6.1999999999999998E-3</v>
      </c>
      <c r="M86" s="128">
        <v>1.72E-2</v>
      </c>
      <c r="N86" s="128">
        <v>0.71660000000000001</v>
      </c>
      <c r="O86" s="128">
        <v>353967</v>
      </c>
      <c r="P86" s="128">
        <v>12953</v>
      </c>
      <c r="Q86" s="139">
        <v>341014</v>
      </c>
      <c r="R86" s="131">
        <v>8.6624300000000005E-3</v>
      </c>
      <c r="S86" s="128">
        <v>1.3891000000000001E-3</v>
      </c>
      <c r="T86" s="129">
        <v>4.5E-10</v>
      </c>
      <c r="U86" s="128">
        <v>462690</v>
      </c>
      <c r="V86" s="126" t="s">
        <v>52</v>
      </c>
      <c r="W86" s="147" t="s">
        <v>52</v>
      </c>
    </row>
    <row r="87" spans="1:23" ht="14" customHeight="1" x14ac:dyDescent="0.2">
      <c r="A87" s="131" t="s">
        <v>422</v>
      </c>
      <c r="B87">
        <v>5</v>
      </c>
      <c r="C87">
        <v>87756918</v>
      </c>
      <c r="D87" s="124" t="s">
        <v>200</v>
      </c>
      <c r="E87" s="141" t="s">
        <v>201</v>
      </c>
      <c r="F87" s="131">
        <v>4.4998599999999996E-3</v>
      </c>
      <c r="G87" s="128">
        <v>2.2100000000000002E-2</v>
      </c>
      <c r="H87" s="128">
        <v>0.83730000000000004</v>
      </c>
      <c r="I87" s="128">
        <v>28759</v>
      </c>
      <c r="J87" s="128">
        <v>8485</v>
      </c>
      <c r="K87" s="128">
        <v>20272</v>
      </c>
      <c r="L87" s="131">
        <v>-5.7700000000000001E-2</v>
      </c>
      <c r="M87" s="128">
        <v>1.6500000000000001E-2</v>
      </c>
      <c r="N87" s="128">
        <v>4.6650000000000001E-4</v>
      </c>
      <c r="O87" s="128">
        <v>357020</v>
      </c>
      <c r="P87" s="128">
        <v>13985</v>
      </c>
      <c r="Q87" s="139">
        <v>343035</v>
      </c>
      <c r="R87" s="131">
        <v>-7.8770100000000003E-3</v>
      </c>
      <c r="S87" s="128">
        <v>1.3917199999999999E-3</v>
      </c>
      <c r="T87" s="129">
        <v>1.4999999999999999E-8</v>
      </c>
      <c r="U87" s="128">
        <v>462690</v>
      </c>
      <c r="V87" s="126" t="s">
        <v>52</v>
      </c>
      <c r="W87" s="147" t="s">
        <v>52</v>
      </c>
    </row>
    <row r="88" spans="1:23" ht="14" customHeight="1" x14ac:dyDescent="0.2">
      <c r="A88" s="131" t="s">
        <v>358</v>
      </c>
      <c r="B88">
        <v>2</v>
      </c>
      <c r="C88">
        <v>60136176</v>
      </c>
      <c r="D88" s="124" t="s">
        <v>201</v>
      </c>
      <c r="E88" s="141" t="s">
        <v>200</v>
      </c>
      <c r="F88" s="131">
        <v>3.0800748999999999E-2</v>
      </c>
      <c r="G88" s="128">
        <v>2.2100000000000002E-2</v>
      </c>
      <c r="H88" s="128">
        <v>0.1641</v>
      </c>
      <c r="I88" s="128">
        <v>28759</v>
      </c>
      <c r="J88" s="128">
        <v>8485</v>
      </c>
      <c r="K88" s="128">
        <v>20272</v>
      </c>
      <c r="L88" s="131">
        <v>5.2400000000000002E-2</v>
      </c>
      <c r="M88" s="128">
        <v>1.66E-2</v>
      </c>
      <c r="N88" s="128">
        <v>1.622E-3</v>
      </c>
      <c r="O88" s="128">
        <v>355914</v>
      </c>
      <c r="P88" s="128">
        <v>13412</v>
      </c>
      <c r="Q88" s="139">
        <v>342498</v>
      </c>
      <c r="R88" s="131">
        <v>9.4417500000000005E-3</v>
      </c>
      <c r="S88" s="128">
        <v>1.3899100000000001E-3</v>
      </c>
      <c r="T88" s="129">
        <v>1.1000000000000001E-11</v>
      </c>
      <c r="U88" s="128">
        <v>462690</v>
      </c>
      <c r="V88" s="126" t="s">
        <v>52</v>
      </c>
      <c r="W88" s="147" t="s">
        <v>52</v>
      </c>
    </row>
    <row r="89" spans="1:23" ht="14" customHeight="1" x14ac:dyDescent="0.2">
      <c r="A89" s="131" t="s">
        <v>433</v>
      </c>
      <c r="B89">
        <v>7</v>
      </c>
      <c r="C89">
        <v>132664757</v>
      </c>
      <c r="D89" s="124" t="s">
        <v>201</v>
      </c>
      <c r="E89" s="141" t="s">
        <v>200</v>
      </c>
      <c r="F89" s="131">
        <v>-2.110107E-2</v>
      </c>
      <c r="G89" s="128">
        <v>2.3800000000000002E-2</v>
      </c>
      <c r="H89" s="128">
        <v>0.37440000000000001</v>
      </c>
      <c r="I89" s="128">
        <v>28759</v>
      </c>
      <c r="J89" s="128">
        <v>8485</v>
      </c>
      <c r="K89" s="128">
        <v>20272</v>
      </c>
      <c r="L89" s="131">
        <v>-4.4499999999999998E-2</v>
      </c>
      <c r="M89" s="128">
        <v>1.8200000000000001E-2</v>
      </c>
      <c r="N89" s="128">
        <v>1.4290000000000001E-2</v>
      </c>
      <c r="O89" s="128">
        <v>357031</v>
      </c>
      <c r="P89" s="128">
        <v>13979</v>
      </c>
      <c r="Q89" s="139">
        <v>343050</v>
      </c>
      <c r="R89" s="131">
        <v>-8.2923900000000002E-3</v>
      </c>
      <c r="S89" s="128">
        <v>1.49022E-3</v>
      </c>
      <c r="T89" s="129">
        <v>2.6000000000000001E-8</v>
      </c>
      <c r="U89" s="128">
        <v>462690</v>
      </c>
      <c r="V89" s="126" t="s">
        <v>52</v>
      </c>
      <c r="W89" s="147" t="s">
        <v>52</v>
      </c>
    </row>
    <row r="90" spans="1:23" ht="14" customHeight="1" x14ac:dyDescent="0.2">
      <c r="A90" s="131" t="s">
        <v>398</v>
      </c>
      <c r="B90">
        <v>20</v>
      </c>
      <c r="C90">
        <v>19616429</v>
      </c>
      <c r="D90" s="124" t="s">
        <v>200</v>
      </c>
      <c r="E90" s="141" t="s">
        <v>201</v>
      </c>
      <c r="F90" s="131">
        <v>1.1800104E-2</v>
      </c>
      <c r="G90" s="128">
        <v>2.6200000000000001E-2</v>
      </c>
      <c r="H90" s="128">
        <v>0.6532</v>
      </c>
      <c r="I90" s="128">
        <v>28759</v>
      </c>
      <c r="J90" s="128">
        <v>8485</v>
      </c>
      <c r="K90" s="128">
        <v>20272</v>
      </c>
      <c r="L90" s="131">
        <v>-4.7000000000000002E-3</v>
      </c>
      <c r="M90" s="128">
        <v>1.9400000000000001E-2</v>
      </c>
      <c r="N90" s="128">
        <v>0.80820000000000003</v>
      </c>
      <c r="O90" s="128">
        <v>357025</v>
      </c>
      <c r="P90" s="128">
        <v>13975</v>
      </c>
      <c r="Q90" s="139">
        <v>343036</v>
      </c>
      <c r="R90" s="131">
        <v>-9.7121399999999993E-3</v>
      </c>
      <c r="S90" s="128">
        <v>1.6363700000000001E-3</v>
      </c>
      <c r="T90" s="129">
        <v>2.8999999999999999E-9</v>
      </c>
      <c r="U90" s="128">
        <v>462690</v>
      </c>
      <c r="V90" s="126" t="s">
        <v>52</v>
      </c>
      <c r="W90" s="147" t="s">
        <v>52</v>
      </c>
    </row>
    <row r="91" spans="1:23" ht="14" customHeight="1" x14ac:dyDescent="0.2">
      <c r="A91" s="131" t="s">
        <v>425</v>
      </c>
      <c r="B91">
        <v>1</v>
      </c>
      <c r="C91">
        <v>32178489</v>
      </c>
      <c r="D91" s="124" t="s">
        <v>201</v>
      </c>
      <c r="E91" s="141" t="s">
        <v>200</v>
      </c>
      <c r="F91" s="131">
        <v>6.7303445000000003E-2</v>
      </c>
      <c r="G91" s="128">
        <v>3.2000000000000001E-2</v>
      </c>
      <c r="H91" s="128">
        <v>3.5680000000000003E-2</v>
      </c>
      <c r="I91" s="128">
        <v>28759</v>
      </c>
      <c r="J91" s="128">
        <v>8485</v>
      </c>
      <c r="K91" s="128">
        <v>20272</v>
      </c>
      <c r="L91" s="131">
        <v>1.6400000000000001E-2</v>
      </c>
      <c r="M91" s="128">
        <v>2.3800000000000002E-2</v>
      </c>
      <c r="N91" s="128">
        <v>0.49130000000000001</v>
      </c>
      <c r="O91" s="128">
        <v>356847</v>
      </c>
      <c r="P91" s="128">
        <v>13886</v>
      </c>
      <c r="Q91" s="139">
        <v>342961</v>
      </c>
      <c r="R91" s="131">
        <v>1.1605499999999999E-2</v>
      </c>
      <c r="S91" s="128">
        <v>2.0578800000000002E-3</v>
      </c>
      <c r="T91" s="129">
        <v>1.7E-8</v>
      </c>
      <c r="U91" s="128">
        <v>462690</v>
      </c>
      <c r="V91" s="126" t="s">
        <v>52</v>
      </c>
      <c r="W91" s="147" t="s">
        <v>52</v>
      </c>
    </row>
    <row r="92" spans="1:23" ht="14" customHeight="1" x14ac:dyDescent="0.2">
      <c r="A92" s="131" t="s">
        <v>404</v>
      </c>
      <c r="B92">
        <v>5</v>
      </c>
      <c r="C92">
        <v>106420589</v>
      </c>
      <c r="D92" s="124" t="s">
        <v>199</v>
      </c>
      <c r="E92" s="141" t="s">
        <v>201</v>
      </c>
      <c r="F92" s="131">
        <v>-1.9294955999999999E-2</v>
      </c>
      <c r="G92" s="128">
        <v>0.03</v>
      </c>
      <c r="H92" s="128">
        <v>0.51970000000000005</v>
      </c>
      <c r="I92" s="128">
        <v>28759</v>
      </c>
      <c r="J92" s="128">
        <v>8485</v>
      </c>
      <c r="K92" s="128">
        <v>20272</v>
      </c>
      <c r="L92" s="131">
        <v>-5.6599999999999998E-2</v>
      </c>
      <c r="M92" s="128">
        <v>2.18E-2</v>
      </c>
      <c r="N92" s="128">
        <v>9.3150000000000004E-3</v>
      </c>
      <c r="O92" s="128">
        <v>353882</v>
      </c>
      <c r="P92" s="128">
        <v>12926</v>
      </c>
      <c r="Q92" s="139">
        <v>340940</v>
      </c>
      <c r="R92" s="131">
        <v>-1.01225E-2</v>
      </c>
      <c r="S92" s="128">
        <v>1.7221199999999999E-3</v>
      </c>
      <c r="T92" s="129">
        <v>4.2000000000000004E-9</v>
      </c>
      <c r="U92" s="128">
        <v>462690</v>
      </c>
      <c r="V92" s="126" t="s">
        <v>52</v>
      </c>
      <c r="W92" s="147" t="s">
        <v>52</v>
      </c>
    </row>
    <row r="93" spans="1:23" ht="14" customHeight="1" x14ac:dyDescent="0.2">
      <c r="A93" s="131" t="s">
        <v>343</v>
      </c>
      <c r="B93">
        <v>1</v>
      </c>
      <c r="C93">
        <v>44076469</v>
      </c>
      <c r="D93" s="124" t="s">
        <v>198</v>
      </c>
      <c r="E93" s="141" t="s">
        <v>199</v>
      </c>
      <c r="F93" s="131">
        <v>3.4903716000000001E-2</v>
      </c>
      <c r="G93" s="128">
        <v>2.3900000000000001E-2</v>
      </c>
      <c r="H93" s="128">
        <v>0.1449</v>
      </c>
      <c r="I93" s="128">
        <v>28759</v>
      </c>
      <c r="J93" s="128">
        <v>8485</v>
      </c>
      <c r="K93" s="128">
        <v>20272</v>
      </c>
      <c r="L93" s="131">
        <v>2.6499999999999999E-2</v>
      </c>
      <c r="M93" s="128">
        <v>1.7899999999999999E-2</v>
      </c>
      <c r="N93" s="128">
        <v>0.1391</v>
      </c>
      <c r="O93" s="128">
        <v>357016</v>
      </c>
      <c r="P93" s="128">
        <v>13969</v>
      </c>
      <c r="Q93" s="139">
        <v>343028</v>
      </c>
      <c r="R93" s="131">
        <v>1.12613E-2</v>
      </c>
      <c r="S93" s="128">
        <v>1.5085700000000001E-3</v>
      </c>
      <c r="T93" s="129">
        <v>8.3E-14</v>
      </c>
      <c r="U93" s="128">
        <v>462690</v>
      </c>
      <c r="V93" s="126" t="s">
        <v>52</v>
      </c>
      <c r="W93" s="147" t="s">
        <v>52</v>
      </c>
    </row>
    <row r="94" spans="1:23" ht="14" customHeight="1" x14ac:dyDescent="0.2">
      <c r="A94" s="131" t="s">
        <v>319</v>
      </c>
      <c r="B94">
        <v>16</v>
      </c>
      <c r="C94">
        <v>17406306</v>
      </c>
      <c r="D94" s="124" t="s">
        <v>200</v>
      </c>
      <c r="E94" s="141" t="s">
        <v>201</v>
      </c>
      <c r="F94" s="131">
        <v>0.202197711</v>
      </c>
      <c r="G94" s="128">
        <v>4.4200000000000003E-2</v>
      </c>
      <c r="H94" s="129">
        <v>4.7999999999999998E-6</v>
      </c>
      <c r="I94" s="128">
        <v>28759</v>
      </c>
      <c r="J94" s="128">
        <v>8485</v>
      </c>
      <c r="K94" s="128">
        <v>20272</v>
      </c>
      <c r="L94" s="131">
        <v>-2.1299999999999999E-2</v>
      </c>
      <c r="M94" s="128">
        <v>3.7199999999999997E-2</v>
      </c>
      <c r="N94" s="128">
        <v>0.56659999999999999</v>
      </c>
      <c r="O94" s="128">
        <v>293654</v>
      </c>
      <c r="P94" s="128">
        <v>8668</v>
      </c>
      <c r="Q94" s="139">
        <v>284986</v>
      </c>
      <c r="R94" s="131">
        <v>-1.65701E-3</v>
      </c>
      <c r="S94" s="128">
        <v>2.2062499999999999E-3</v>
      </c>
      <c r="T94" s="128">
        <v>0.45</v>
      </c>
      <c r="U94" s="128">
        <v>462690</v>
      </c>
      <c r="V94" s="126" t="s">
        <v>52</v>
      </c>
      <c r="W94" s="147" t="s">
        <v>52</v>
      </c>
    </row>
    <row r="95" spans="1:23" ht="14" customHeight="1" x14ac:dyDescent="0.2">
      <c r="A95" s="131" t="s">
        <v>441</v>
      </c>
      <c r="B95">
        <v>16</v>
      </c>
      <c r="C95">
        <v>31165795</v>
      </c>
      <c r="D95" s="124" t="s">
        <v>199</v>
      </c>
      <c r="E95" s="141" t="s">
        <v>198</v>
      </c>
      <c r="F95" s="131">
        <v>-4.0007999999999998E-4</v>
      </c>
      <c r="G95" s="128">
        <v>2.8199999999999999E-2</v>
      </c>
      <c r="H95" s="128">
        <v>0.98880000000000001</v>
      </c>
      <c r="I95" s="128">
        <v>28759</v>
      </c>
      <c r="J95" s="128">
        <v>8485</v>
      </c>
      <c r="K95" s="128">
        <v>20272</v>
      </c>
      <c r="L95" s="131">
        <v>8.6E-3</v>
      </c>
      <c r="M95" s="128">
        <v>1.83E-2</v>
      </c>
      <c r="N95" s="128">
        <v>0.63949999999999996</v>
      </c>
      <c r="O95" s="128">
        <v>351021</v>
      </c>
      <c r="P95" s="128">
        <v>12216</v>
      </c>
      <c r="Q95" s="139">
        <v>338781</v>
      </c>
      <c r="R95" s="131">
        <v>-7.7434399999999999E-3</v>
      </c>
      <c r="S95" s="128">
        <v>1.41026E-3</v>
      </c>
      <c r="T95" s="129">
        <v>4.0000000000000001E-8</v>
      </c>
      <c r="U95" s="128">
        <v>462690</v>
      </c>
      <c r="V95" s="126" t="s">
        <v>52</v>
      </c>
      <c r="W95" s="147" t="s">
        <v>52</v>
      </c>
    </row>
    <row r="96" spans="1:23" ht="14" customHeight="1" x14ac:dyDescent="0.2">
      <c r="A96" s="131" t="s">
        <v>321</v>
      </c>
      <c r="B96">
        <v>3</v>
      </c>
      <c r="C96">
        <v>7009205</v>
      </c>
      <c r="D96" s="124" t="s">
        <v>200</v>
      </c>
      <c r="E96" s="141" t="s">
        <v>201</v>
      </c>
      <c r="F96" s="131">
        <v>0.25810134499999998</v>
      </c>
      <c r="G96" s="128">
        <v>5.33E-2</v>
      </c>
      <c r="H96" s="129">
        <v>1.3E-6</v>
      </c>
      <c r="I96" s="128">
        <v>28759</v>
      </c>
      <c r="J96" s="128">
        <v>8485</v>
      </c>
      <c r="K96" s="128">
        <v>20272</v>
      </c>
      <c r="L96" s="131">
        <v>6.8199999999999997E-2</v>
      </c>
      <c r="M96" s="128">
        <v>4.58E-2</v>
      </c>
      <c r="N96" s="128">
        <v>0.1366</v>
      </c>
      <c r="O96" s="128">
        <v>292557</v>
      </c>
      <c r="P96" s="128">
        <v>8268</v>
      </c>
      <c r="Q96" s="139">
        <v>284289</v>
      </c>
      <c r="R96" s="131">
        <v>-4.8454800000000001E-3</v>
      </c>
      <c r="S96" s="128">
        <v>2.4449799999999998E-3</v>
      </c>
      <c r="T96" s="128">
        <v>4.8000000000000001E-2</v>
      </c>
      <c r="U96" s="128">
        <v>462690</v>
      </c>
      <c r="V96" s="126" t="s">
        <v>52</v>
      </c>
      <c r="W96" s="147" t="s">
        <v>52</v>
      </c>
    </row>
    <row r="97" spans="1:23" ht="14" customHeight="1" x14ac:dyDescent="0.2">
      <c r="A97" s="131" t="s">
        <v>214</v>
      </c>
      <c r="B97">
        <v>20</v>
      </c>
      <c r="C97">
        <v>61984317</v>
      </c>
      <c r="D97" s="124" t="s">
        <v>201</v>
      </c>
      <c r="E97" s="141" t="s">
        <v>200</v>
      </c>
      <c r="F97" s="131">
        <v>-2.9799631E-2</v>
      </c>
      <c r="G97" s="128">
        <v>3.7100000000000001E-2</v>
      </c>
      <c r="H97" s="128">
        <v>0.4224</v>
      </c>
      <c r="I97" s="128">
        <v>28759</v>
      </c>
      <c r="J97" s="128">
        <v>8485</v>
      </c>
      <c r="K97" s="128">
        <v>20272</v>
      </c>
      <c r="L97" s="131">
        <v>3.5200000000000002E-2</v>
      </c>
      <c r="M97" s="128">
        <v>3.0200000000000001E-2</v>
      </c>
      <c r="N97" s="128">
        <v>0.24390000000000001</v>
      </c>
      <c r="O97" s="128">
        <v>294035</v>
      </c>
      <c r="P97" s="128">
        <v>9101</v>
      </c>
      <c r="Q97" s="139">
        <v>284930</v>
      </c>
      <c r="R97" s="131">
        <v>1.9115199999999999E-2</v>
      </c>
      <c r="S97" s="128">
        <v>1.7636399999999999E-3</v>
      </c>
      <c r="T97" s="129">
        <v>2.2999999999999999E-27</v>
      </c>
      <c r="U97" s="128">
        <v>462690</v>
      </c>
      <c r="V97" s="126" t="s">
        <v>52</v>
      </c>
      <c r="W97" s="147" t="s">
        <v>52</v>
      </c>
    </row>
    <row r="98" spans="1:23" ht="14" customHeight="1" x14ac:dyDescent="0.2">
      <c r="A98" s="131" t="s">
        <v>436</v>
      </c>
      <c r="B98">
        <v>16</v>
      </c>
      <c r="C98">
        <v>75640521</v>
      </c>
      <c r="D98" s="124" t="s">
        <v>201</v>
      </c>
      <c r="E98" s="141" t="s">
        <v>200</v>
      </c>
      <c r="F98" s="131">
        <v>-4.6201019000000003E-2</v>
      </c>
      <c r="G98" s="128">
        <v>4.1599999999999998E-2</v>
      </c>
      <c r="H98" s="128">
        <v>0.26700000000000002</v>
      </c>
      <c r="I98" s="128">
        <v>28759</v>
      </c>
      <c r="J98" s="128">
        <v>8485</v>
      </c>
      <c r="K98" s="128">
        <v>20272</v>
      </c>
      <c r="L98" s="131">
        <v>2.3999999999999998E-3</v>
      </c>
      <c r="M98" s="128">
        <v>3.04E-2</v>
      </c>
      <c r="N98" s="128">
        <v>0.93799999999999994</v>
      </c>
      <c r="O98" s="128">
        <v>355189</v>
      </c>
      <c r="P98" s="128">
        <v>13506</v>
      </c>
      <c r="Q98" s="139">
        <v>341675</v>
      </c>
      <c r="R98" s="131">
        <v>-1.34109E-2</v>
      </c>
      <c r="S98" s="128">
        <v>2.4193299999999999E-3</v>
      </c>
      <c r="T98" s="129">
        <v>2.9999999999999997E-8</v>
      </c>
      <c r="U98" s="128">
        <v>462690</v>
      </c>
      <c r="V98" s="126" t="s">
        <v>52</v>
      </c>
      <c r="W98" s="147" t="s">
        <v>52</v>
      </c>
    </row>
    <row r="99" spans="1:23" ht="14" customHeight="1" x14ac:dyDescent="0.2">
      <c r="A99" s="131" t="s">
        <v>337</v>
      </c>
      <c r="B99">
        <v>20</v>
      </c>
      <c r="C99">
        <v>31145415</v>
      </c>
      <c r="D99" s="124" t="s">
        <v>199</v>
      </c>
      <c r="E99" s="141" t="s">
        <v>198</v>
      </c>
      <c r="F99" s="131">
        <v>6.8961669999999999E-3</v>
      </c>
      <c r="G99" s="128">
        <v>2.5899999999999999E-2</v>
      </c>
      <c r="H99" s="128">
        <v>0.78859999999999997</v>
      </c>
      <c r="I99" s="128">
        <v>28759</v>
      </c>
      <c r="J99" s="128">
        <v>8485</v>
      </c>
      <c r="K99" s="128">
        <v>20272</v>
      </c>
      <c r="L99" s="131">
        <v>5.1700000000000003E-2</v>
      </c>
      <c r="M99" s="128">
        <v>1.83E-2</v>
      </c>
      <c r="N99" s="128">
        <v>4.7460000000000002E-3</v>
      </c>
      <c r="O99" s="128">
        <v>357015</v>
      </c>
      <c r="P99" s="128">
        <v>13970</v>
      </c>
      <c r="Q99" s="139">
        <v>343039</v>
      </c>
      <c r="R99" s="131">
        <v>1.2803800000000001E-2</v>
      </c>
      <c r="S99" s="128">
        <v>1.62704E-3</v>
      </c>
      <c r="T99" s="129">
        <v>3.6000000000000001E-15</v>
      </c>
      <c r="U99" s="128">
        <v>462690</v>
      </c>
      <c r="V99" s="126" t="s">
        <v>52</v>
      </c>
      <c r="W99" s="147" t="s">
        <v>52</v>
      </c>
    </row>
    <row r="100" spans="1:23" ht="14" customHeight="1" x14ac:dyDescent="0.2">
      <c r="A100" s="131" t="s">
        <v>527</v>
      </c>
      <c r="B100">
        <v>20</v>
      </c>
      <c r="C100">
        <v>4985373</v>
      </c>
      <c r="D100" s="124" t="s">
        <v>200</v>
      </c>
      <c r="E100" s="141" t="s">
        <v>201</v>
      </c>
      <c r="F100" s="131">
        <v>0.132597206</v>
      </c>
      <c r="G100" s="128">
        <v>5.7599999999999998E-2</v>
      </c>
      <c r="H100" s="128">
        <v>2.1409999999999998E-2</v>
      </c>
      <c r="I100" s="128">
        <v>28759</v>
      </c>
      <c r="J100" s="128">
        <v>8485</v>
      </c>
      <c r="K100" s="128">
        <v>20272</v>
      </c>
      <c r="L100" s="131">
        <v>0.12640000000000001</v>
      </c>
      <c r="M100" s="128">
        <v>2.6100000000000002E-2</v>
      </c>
      <c r="N100" s="129">
        <v>1.22E-6</v>
      </c>
      <c r="O100" s="128">
        <v>347022</v>
      </c>
      <c r="P100" s="128">
        <v>10036</v>
      </c>
      <c r="Q100" s="139">
        <v>336986</v>
      </c>
      <c r="R100" s="131">
        <v>-5.13427E-4</v>
      </c>
      <c r="S100" s="128">
        <v>1.8174700000000001E-3</v>
      </c>
      <c r="T100" s="128">
        <v>0.78</v>
      </c>
      <c r="U100" s="128">
        <v>462690</v>
      </c>
      <c r="V100" s="126" t="s">
        <v>52</v>
      </c>
      <c r="W100" s="147" t="s">
        <v>52</v>
      </c>
    </row>
    <row r="101" spans="1:23" ht="14" customHeight="1" x14ac:dyDescent="0.2">
      <c r="A101" s="131" t="s">
        <v>442</v>
      </c>
      <c r="B101">
        <v>4</v>
      </c>
      <c r="C101">
        <v>23678196</v>
      </c>
      <c r="D101" s="124" t="s">
        <v>200</v>
      </c>
      <c r="E101" s="141" t="s">
        <v>199</v>
      </c>
      <c r="F101" s="131">
        <v>-4.5196130000000001E-2</v>
      </c>
      <c r="G101" s="128">
        <v>3.9899999999999998E-2</v>
      </c>
      <c r="H101" s="128">
        <v>0.25729999999999997</v>
      </c>
      <c r="I101" s="128">
        <v>28759</v>
      </c>
      <c r="J101" s="128">
        <v>8485</v>
      </c>
      <c r="K101" s="128">
        <v>20272</v>
      </c>
      <c r="L101" s="131">
        <v>2.1899999999999999E-2</v>
      </c>
      <c r="M101" s="128">
        <v>2.8299999999999999E-2</v>
      </c>
      <c r="N101" s="128">
        <v>0.43780000000000002</v>
      </c>
      <c r="O101" s="128">
        <v>357032</v>
      </c>
      <c r="P101" s="128">
        <v>13975</v>
      </c>
      <c r="Q101" s="139">
        <v>343055</v>
      </c>
      <c r="R101" s="131">
        <v>1.3416300000000001E-2</v>
      </c>
      <c r="S101" s="128">
        <v>2.4475199999999999E-3</v>
      </c>
      <c r="T101" s="129">
        <v>4.1999999999999999E-8</v>
      </c>
      <c r="U101" s="128">
        <v>462690</v>
      </c>
      <c r="V101" s="126" t="s">
        <v>52</v>
      </c>
      <c r="W101" s="147" t="s">
        <v>52</v>
      </c>
    </row>
    <row r="102" spans="1:23" ht="14" customHeight="1" x14ac:dyDescent="0.2">
      <c r="A102" s="131" t="s">
        <v>212</v>
      </c>
      <c r="B102">
        <v>18</v>
      </c>
      <c r="C102">
        <v>50863861</v>
      </c>
      <c r="D102" s="124" t="s">
        <v>199</v>
      </c>
      <c r="E102" s="141" t="s">
        <v>198</v>
      </c>
      <c r="F102" s="131">
        <v>-2.5031300000000001E-3</v>
      </c>
      <c r="G102" s="128">
        <v>2.7699999999999999E-2</v>
      </c>
      <c r="H102" s="128">
        <v>0.92779999999999996</v>
      </c>
      <c r="I102" s="128">
        <v>28759</v>
      </c>
      <c r="J102" s="128">
        <v>8485</v>
      </c>
      <c r="K102" s="128">
        <v>20272</v>
      </c>
      <c r="L102" s="131">
        <v>3.0099999999999998E-2</v>
      </c>
      <c r="M102" s="128">
        <v>1.83E-2</v>
      </c>
      <c r="N102" s="128">
        <v>0.1</v>
      </c>
      <c r="O102" s="128">
        <v>351140</v>
      </c>
      <c r="P102" s="128">
        <v>12218</v>
      </c>
      <c r="Q102" s="139">
        <v>338891</v>
      </c>
      <c r="R102" s="131">
        <v>8.5666300000000004E-3</v>
      </c>
      <c r="S102" s="128">
        <v>1.4567600000000001E-3</v>
      </c>
      <c r="T102" s="129">
        <v>4.1000000000000003E-9</v>
      </c>
      <c r="U102" s="128">
        <v>462690</v>
      </c>
      <c r="V102" s="126" t="s">
        <v>52</v>
      </c>
      <c r="W102" s="147" t="s">
        <v>52</v>
      </c>
    </row>
    <row r="103" spans="1:23" ht="14" customHeight="1" x14ac:dyDescent="0.2">
      <c r="A103" s="131" t="s">
        <v>381</v>
      </c>
      <c r="B103">
        <v>2</v>
      </c>
      <c r="C103">
        <v>44326028</v>
      </c>
      <c r="D103" s="124" t="s">
        <v>200</v>
      </c>
      <c r="E103" s="141" t="s">
        <v>201</v>
      </c>
      <c r="F103" s="131">
        <v>-6.4495855000000005E-2</v>
      </c>
      <c r="G103" s="128">
        <v>7.0699999999999999E-2</v>
      </c>
      <c r="H103" s="128">
        <v>0.36170000000000002</v>
      </c>
      <c r="I103" s="128">
        <v>28759</v>
      </c>
      <c r="J103" s="128">
        <v>8485</v>
      </c>
      <c r="K103" s="128">
        <v>20272</v>
      </c>
      <c r="L103" s="131">
        <v>-2.7199999999999998E-2</v>
      </c>
      <c r="M103" s="128">
        <v>5.2499999999999998E-2</v>
      </c>
      <c r="N103" s="128">
        <v>0.60460000000000003</v>
      </c>
      <c r="O103" s="128">
        <v>352510</v>
      </c>
      <c r="P103" s="128">
        <v>12105</v>
      </c>
      <c r="Q103" s="139">
        <v>340391</v>
      </c>
      <c r="R103" s="131">
        <v>-2.4344399999999999E-2</v>
      </c>
      <c r="S103" s="128">
        <v>3.9616499999999997E-3</v>
      </c>
      <c r="T103" s="129">
        <v>8.0000000000000003E-10</v>
      </c>
      <c r="U103" s="128">
        <v>462690</v>
      </c>
      <c r="V103" s="126" t="s">
        <v>52</v>
      </c>
      <c r="W103" s="147" t="s">
        <v>52</v>
      </c>
    </row>
    <row r="104" spans="1:23" ht="14" customHeight="1" x14ac:dyDescent="0.2">
      <c r="A104" s="131" t="s">
        <v>336</v>
      </c>
      <c r="B104">
        <v>2</v>
      </c>
      <c r="C104">
        <v>105973094</v>
      </c>
      <c r="D104" s="124" t="s">
        <v>198</v>
      </c>
      <c r="E104" s="141" t="s">
        <v>199</v>
      </c>
      <c r="F104" s="131">
        <v>2.3198815000000001E-2</v>
      </c>
      <c r="G104" s="128">
        <v>3.3399999999999999E-2</v>
      </c>
      <c r="H104" s="128">
        <v>0.48780000000000001</v>
      </c>
      <c r="I104" s="128">
        <v>28759</v>
      </c>
      <c r="J104" s="128">
        <v>8485</v>
      </c>
      <c r="K104" s="128">
        <v>20272</v>
      </c>
      <c r="L104" s="131">
        <v>-2.4199999999999999E-2</v>
      </c>
      <c r="M104" s="128">
        <v>2.5899999999999999E-2</v>
      </c>
      <c r="N104" s="128">
        <v>0.35089999999999999</v>
      </c>
      <c r="O104" s="128">
        <v>356923</v>
      </c>
      <c r="P104" s="128">
        <v>13961</v>
      </c>
      <c r="Q104" s="139">
        <v>342954</v>
      </c>
      <c r="R104" s="131">
        <v>1.69073E-2</v>
      </c>
      <c r="S104" s="128">
        <v>2.0854599999999999E-3</v>
      </c>
      <c r="T104" s="129">
        <v>5.1999999999999997E-16</v>
      </c>
      <c r="U104" s="128">
        <v>462690</v>
      </c>
      <c r="V104" s="126" t="s">
        <v>52</v>
      </c>
      <c r="W104" s="147" t="s">
        <v>52</v>
      </c>
    </row>
    <row r="105" spans="1:23" ht="14" customHeight="1" x14ac:dyDescent="0.2">
      <c r="A105" s="131" t="s">
        <v>426</v>
      </c>
      <c r="B105">
        <v>2</v>
      </c>
      <c r="C105">
        <v>161362830</v>
      </c>
      <c r="D105" s="124" t="s">
        <v>201</v>
      </c>
      <c r="E105" s="141" t="s">
        <v>200</v>
      </c>
      <c r="F105" s="131">
        <v>4.1899813000000001E-2</v>
      </c>
      <c r="G105" s="128">
        <v>6.0100000000000001E-2</v>
      </c>
      <c r="H105" s="128">
        <v>0.4859</v>
      </c>
      <c r="I105" s="128">
        <v>28759</v>
      </c>
      <c r="J105" s="128">
        <v>8485</v>
      </c>
      <c r="K105" s="128">
        <v>20272</v>
      </c>
      <c r="L105" s="131">
        <v>-5.8200000000000002E-2</v>
      </c>
      <c r="M105" s="128">
        <v>4.5999999999999999E-2</v>
      </c>
      <c r="N105" s="128">
        <v>0.20499999999999999</v>
      </c>
      <c r="O105" s="128">
        <v>356245</v>
      </c>
      <c r="P105" s="128">
        <v>13832</v>
      </c>
      <c r="Q105" s="139">
        <v>342398</v>
      </c>
      <c r="R105" s="131">
        <v>-2.1746100000000001E-2</v>
      </c>
      <c r="S105" s="128">
        <v>3.8567800000000002E-3</v>
      </c>
      <c r="T105" s="129">
        <v>1.7E-8</v>
      </c>
      <c r="U105" s="128">
        <v>462690</v>
      </c>
      <c r="V105" s="126" t="s">
        <v>52</v>
      </c>
      <c r="W105" s="147" t="s">
        <v>52</v>
      </c>
    </row>
    <row r="106" spans="1:23" ht="14" customHeight="1" x14ac:dyDescent="0.2">
      <c r="A106" s="131" t="s">
        <v>508</v>
      </c>
      <c r="B106">
        <v>4</v>
      </c>
      <c r="C106">
        <v>59681418</v>
      </c>
      <c r="D106" s="124" t="s">
        <v>200</v>
      </c>
      <c r="E106" s="141" t="s">
        <v>201</v>
      </c>
      <c r="F106" s="131">
        <v>1.9900662E-2</v>
      </c>
      <c r="G106" s="128">
        <v>2.5399999999999999E-2</v>
      </c>
      <c r="H106" s="128">
        <v>0.434</v>
      </c>
      <c r="I106" s="128">
        <v>28759</v>
      </c>
      <c r="J106" s="128">
        <v>8485</v>
      </c>
      <c r="K106" s="128">
        <v>20272</v>
      </c>
      <c r="L106" s="131">
        <v>8.9800000000000005E-2</v>
      </c>
      <c r="M106" s="128">
        <v>1.9E-2</v>
      </c>
      <c r="N106" s="129">
        <v>2.1799999999999999E-6</v>
      </c>
      <c r="O106" s="128">
        <v>357008</v>
      </c>
      <c r="P106" s="128">
        <v>13969</v>
      </c>
      <c r="Q106" s="139">
        <v>343028</v>
      </c>
      <c r="R106" s="131">
        <v>-1.6390199999999999E-3</v>
      </c>
      <c r="S106" s="128">
        <v>1.5988700000000001E-3</v>
      </c>
      <c r="T106" s="128">
        <v>0.31</v>
      </c>
      <c r="U106" s="128">
        <v>462690</v>
      </c>
      <c r="V106" s="126" t="s">
        <v>52</v>
      </c>
      <c r="W106" s="147" t="s">
        <v>52</v>
      </c>
    </row>
    <row r="107" spans="1:23" ht="14" customHeight="1" x14ac:dyDescent="0.2">
      <c r="A107" s="131" t="s">
        <v>380</v>
      </c>
      <c r="B107">
        <v>4</v>
      </c>
      <c r="C107">
        <v>2881256</v>
      </c>
      <c r="D107" s="124" t="s">
        <v>198</v>
      </c>
      <c r="E107" s="141" t="s">
        <v>200</v>
      </c>
      <c r="F107" s="131">
        <v>-5.3601218999999999E-2</v>
      </c>
      <c r="G107" s="128">
        <v>2.4E-2</v>
      </c>
      <c r="H107" s="128">
        <v>2.554E-2</v>
      </c>
      <c r="I107" s="128">
        <v>28759</v>
      </c>
      <c r="J107" s="128">
        <v>8485</v>
      </c>
      <c r="K107" s="128">
        <v>20272</v>
      </c>
      <c r="L107" s="131">
        <v>-4.7E-2</v>
      </c>
      <c r="M107" s="128">
        <v>1.8200000000000001E-2</v>
      </c>
      <c r="N107" s="128">
        <v>9.8530000000000006E-3</v>
      </c>
      <c r="O107" s="128">
        <v>357017</v>
      </c>
      <c r="P107" s="128">
        <v>13975</v>
      </c>
      <c r="Q107" s="139">
        <v>343042</v>
      </c>
      <c r="R107" s="131">
        <v>-9.2856699999999993E-3</v>
      </c>
      <c r="S107" s="128">
        <v>1.5036100000000001E-3</v>
      </c>
      <c r="T107" s="129">
        <v>6.6E-10</v>
      </c>
      <c r="U107" s="128">
        <v>462690</v>
      </c>
      <c r="V107" s="126" t="s">
        <v>52</v>
      </c>
      <c r="W107" s="147" t="s">
        <v>52</v>
      </c>
    </row>
    <row r="108" spans="1:23" ht="14" customHeight="1" x14ac:dyDescent="0.2">
      <c r="A108" s="131" t="s">
        <v>414</v>
      </c>
      <c r="B108">
        <v>13</v>
      </c>
      <c r="C108">
        <v>67332812</v>
      </c>
      <c r="D108" s="124" t="s">
        <v>198</v>
      </c>
      <c r="E108" s="141" t="s">
        <v>201</v>
      </c>
      <c r="F108" s="131">
        <v>-2.0896826E-2</v>
      </c>
      <c r="G108" s="128">
        <v>2.3699999999999999E-2</v>
      </c>
      <c r="H108" s="128">
        <v>0.379</v>
      </c>
      <c r="I108" s="128">
        <v>28759</v>
      </c>
      <c r="J108" s="128">
        <v>8485</v>
      </c>
      <c r="K108" s="128">
        <v>20272</v>
      </c>
      <c r="L108" s="131">
        <v>-6.4000000000000003E-3</v>
      </c>
      <c r="M108" s="128">
        <v>1.6899999999999998E-2</v>
      </c>
      <c r="N108" s="128">
        <v>0.70550000000000002</v>
      </c>
      <c r="O108" s="128">
        <v>356971</v>
      </c>
      <c r="P108" s="128">
        <v>13963</v>
      </c>
      <c r="Q108" s="139">
        <v>342989</v>
      </c>
      <c r="R108" s="131">
        <v>-8.3691400000000006E-3</v>
      </c>
      <c r="S108" s="128">
        <v>1.4610999999999999E-3</v>
      </c>
      <c r="T108" s="129">
        <v>1E-8</v>
      </c>
      <c r="U108" s="128">
        <v>462690</v>
      </c>
      <c r="V108" s="126" t="s">
        <v>52</v>
      </c>
      <c r="W108" s="147" t="s">
        <v>52</v>
      </c>
    </row>
    <row r="109" spans="1:23" ht="14" customHeight="1" x14ac:dyDescent="0.2">
      <c r="A109" s="131" t="s">
        <v>406</v>
      </c>
      <c r="B109">
        <v>15</v>
      </c>
      <c r="C109">
        <v>99204483</v>
      </c>
      <c r="D109" s="124" t="s">
        <v>200</v>
      </c>
      <c r="E109" s="141" t="s">
        <v>201</v>
      </c>
      <c r="F109" s="131">
        <v>-3.4001557000000002E-2</v>
      </c>
      <c r="G109" s="128">
        <v>2.3300000000000001E-2</v>
      </c>
      <c r="H109" s="128">
        <v>0.14460000000000001</v>
      </c>
      <c r="I109" s="128">
        <v>28759</v>
      </c>
      <c r="J109" s="128">
        <v>8485</v>
      </c>
      <c r="K109" s="128">
        <v>20272</v>
      </c>
      <c r="L109" s="131">
        <v>-1.01E-2</v>
      </c>
      <c r="M109" s="128">
        <v>1.67E-2</v>
      </c>
      <c r="N109" s="128">
        <v>0.54600000000000004</v>
      </c>
      <c r="O109" s="128">
        <v>355016</v>
      </c>
      <c r="P109" s="128">
        <v>13492</v>
      </c>
      <c r="Q109" s="139">
        <v>341506</v>
      </c>
      <c r="R109" s="131">
        <v>-8.1505599999999994E-3</v>
      </c>
      <c r="S109" s="128">
        <v>1.38941E-3</v>
      </c>
      <c r="T109" s="129">
        <v>4.4999999999999998E-9</v>
      </c>
      <c r="U109" s="128">
        <v>462690</v>
      </c>
      <c r="V109" s="126" t="s">
        <v>52</v>
      </c>
      <c r="W109" s="147" t="s">
        <v>52</v>
      </c>
    </row>
    <row r="110" spans="1:23" ht="14" customHeight="1" x14ac:dyDescent="0.2">
      <c r="A110" s="131" t="s">
        <v>424</v>
      </c>
      <c r="B110">
        <v>2</v>
      </c>
      <c r="C110">
        <v>22548774</v>
      </c>
      <c r="D110" s="124" t="s">
        <v>200</v>
      </c>
      <c r="E110" s="141" t="s">
        <v>201</v>
      </c>
      <c r="F110" s="131">
        <v>-1.5601066E-2</v>
      </c>
      <c r="G110" s="128">
        <v>2.2200000000000001E-2</v>
      </c>
      <c r="H110" s="128">
        <v>0.48280000000000001</v>
      </c>
      <c r="I110" s="128">
        <v>28759</v>
      </c>
      <c r="J110" s="128">
        <v>8485</v>
      </c>
      <c r="K110" s="128">
        <v>20272</v>
      </c>
      <c r="L110" s="131">
        <v>5.8099999999999999E-2</v>
      </c>
      <c r="M110" s="128">
        <v>1.6500000000000001E-2</v>
      </c>
      <c r="N110" s="128">
        <v>4.4719999999999997E-4</v>
      </c>
      <c r="O110" s="128">
        <v>356938</v>
      </c>
      <c r="P110" s="128">
        <v>13960</v>
      </c>
      <c r="Q110" s="139">
        <v>342972</v>
      </c>
      <c r="R110" s="131">
        <v>7.9328200000000001E-3</v>
      </c>
      <c r="S110" s="128">
        <v>1.4036299999999999E-3</v>
      </c>
      <c r="T110" s="129">
        <v>1.6000000000000001E-8</v>
      </c>
      <c r="U110" s="128">
        <v>462690</v>
      </c>
      <c r="V110" s="126" t="s">
        <v>52</v>
      </c>
      <c r="W110" s="147" t="s">
        <v>52</v>
      </c>
    </row>
    <row r="111" spans="1:23" ht="14" customHeight="1" x14ac:dyDescent="0.2">
      <c r="A111" s="131" t="s">
        <v>385</v>
      </c>
      <c r="B111">
        <v>17</v>
      </c>
      <c r="C111">
        <v>50333733</v>
      </c>
      <c r="D111" s="124" t="s">
        <v>199</v>
      </c>
      <c r="E111" s="141" t="s">
        <v>198</v>
      </c>
      <c r="F111" s="131">
        <v>8.5037399999999992E-3</v>
      </c>
      <c r="G111" s="128">
        <v>2.3300000000000001E-2</v>
      </c>
      <c r="H111" s="128">
        <v>0.71419999999999995</v>
      </c>
      <c r="I111" s="128">
        <v>28759</v>
      </c>
      <c r="J111" s="128">
        <v>8485</v>
      </c>
      <c r="K111" s="128">
        <v>20272</v>
      </c>
      <c r="L111" s="131">
        <v>-1.0500000000000001E-2</v>
      </c>
      <c r="M111" s="128">
        <v>1.7100000000000001E-2</v>
      </c>
      <c r="N111" s="128">
        <v>0.54059999999999997</v>
      </c>
      <c r="O111" s="128">
        <v>355961</v>
      </c>
      <c r="P111" s="128">
        <v>13415</v>
      </c>
      <c r="Q111" s="139">
        <v>342531</v>
      </c>
      <c r="R111" s="131">
        <v>8.8766599999999998E-3</v>
      </c>
      <c r="S111" s="128">
        <v>1.4584299999999999E-3</v>
      </c>
      <c r="T111" s="129">
        <v>1.2E-9</v>
      </c>
      <c r="U111" s="128">
        <v>462690</v>
      </c>
      <c r="V111" s="126" t="s">
        <v>52</v>
      </c>
      <c r="W111" s="147" t="s">
        <v>52</v>
      </c>
    </row>
    <row r="112" spans="1:23" ht="14" customHeight="1" x14ac:dyDescent="0.2">
      <c r="A112" s="131" t="s">
        <v>347</v>
      </c>
      <c r="B112">
        <v>3</v>
      </c>
      <c r="C112">
        <v>49317338</v>
      </c>
      <c r="D112" s="124" t="s">
        <v>200</v>
      </c>
      <c r="E112" s="141" t="s">
        <v>201</v>
      </c>
      <c r="F112" s="131">
        <v>5.1964749999999999E-3</v>
      </c>
      <c r="G112" s="128">
        <v>2.46E-2</v>
      </c>
      <c r="H112" s="128">
        <v>0.83150000000000002</v>
      </c>
      <c r="I112" s="128">
        <v>28759</v>
      </c>
      <c r="J112" s="128">
        <v>8485</v>
      </c>
      <c r="K112" s="128">
        <v>20272</v>
      </c>
      <c r="L112" s="131">
        <v>0.05</v>
      </c>
      <c r="M112" s="128">
        <v>1.83E-2</v>
      </c>
      <c r="N112" s="128">
        <v>6.2830000000000004E-3</v>
      </c>
      <c r="O112" s="128">
        <v>357009</v>
      </c>
      <c r="P112" s="128">
        <v>13984</v>
      </c>
      <c r="Q112" s="139">
        <v>343025</v>
      </c>
      <c r="R112" s="131">
        <v>1.11141E-2</v>
      </c>
      <c r="S112" s="128">
        <v>1.56621E-3</v>
      </c>
      <c r="T112" s="129">
        <v>1.2999999999999999E-12</v>
      </c>
      <c r="U112" s="128">
        <v>462690</v>
      </c>
      <c r="V112" s="126" t="s">
        <v>52</v>
      </c>
      <c r="W112" s="147" t="s">
        <v>52</v>
      </c>
    </row>
    <row r="113" spans="1:23" ht="14" customHeight="1" x14ac:dyDescent="0.2">
      <c r="A113" s="131" t="s">
        <v>383</v>
      </c>
      <c r="B113">
        <v>3</v>
      </c>
      <c r="C113">
        <v>16859710</v>
      </c>
      <c r="D113" s="124" t="s">
        <v>200</v>
      </c>
      <c r="E113" s="141" t="s">
        <v>198</v>
      </c>
      <c r="F113" s="131">
        <v>3.9499520000000003E-2</v>
      </c>
      <c r="G113" s="128">
        <v>2.2800000000000001E-2</v>
      </c>
      <c r="H113" s="128">
        <v>8.4110000000000004E-2</v>
      </c>
      <c r="I113" s="128">
        <v>28759</v>
      </c>
      <c r="J113" s="128">
        <v>8485</v>
      </c>
      <c r="K113" s="128">
        <v>20272</v>
      </c>
      <c r="L113" s="131">
        <v>2.4899999999999999E-2</v>
      </c>
      <c r="M113" s="128">
        <v>1.6799999999999999E-2</v>
      </c>
      <c r="N113" s="128">
        <v>0.13780000000000001</v>
      </c>
      <c r="O113" s="128">
        <v>356965</v>
      </c>
      <c r="P113" s="128">
        <v>13968</v>
      </c>
      <c r="Q113" s="139">
        <v>342996</v>
      </c>
      <c r="R113" s="131">
        <v>8.7525299999999997E-3</v>
      </c>
      <c r="S113" s="128">
        <v>1.4392000000000001E-3</v>
      </c>
      <c r="T113" s="129">
        <v>1.2E-9</v>
      </c>
      <c r="U113" s="128">
        <v>462690</v>
      </c>
      <c r="V113" s="126" t="s">
        <v>52</v>
      </c>
      <c r="W113" s="147" t="s">
        <v>52</v>
      </c>
    </row>
    <row r="114" spans="1:23" ht="14" customHeight="1" x14ac:dyDescent="0.2">
      <c r="A114" s="131" t="s">
        <v>519</v>
      </c>
      <c r="B114">
        <v>11</v>
      </c>
      <c r="C114">
        <v>57659832</v>
      </c>
      <c r="D114" s="124" t="s">
        <v>198</v>
      </c>
      <c r="E114" s="141" t="s">
        <v>199</v>
      </c>
      <c r="F114" s="131">
        <v>-5.9898634999999999E-2</v>
      </c>
      <c r="G114" s="128">
        <v>2.4400000000000002E-2</v>
      </c>
      <c r="H114" s="128">
        <v>1.396E-2</v>
      </c>
      <c r="I114" s="128">
        <v>28759</v>
      </c>
      <c r="J114" s="128">
        <v>8485</v>
      </c>
      <c r="K114" s="128">
        <v>20272</v>
      </c>
      <c r="L114" s="131">
        <v>-8.4400000000000003E-2</v>
      </c>
      <c r="M114" s="128">
        <v>1.7899999999999999E-2</v>
      </c>
      <c r="N114" s="129">
        <v>2.52E-6</v>
      </c>
      <c r="O114" s="128">
        <v>352060</v>
      </c>
      <c r="P114" s="128">
        <v>12036</v>
      </c>
      <c r="Q114" s="139">
        <v>340024</v>
      </c>
      <c r="R114" s="131">
        <v>-4.1647799999999999E-3</v>
      </c>
      <c r="S114" s="128">
        <v>1.40033E-3</v>
      </c>
      <c r="T114" s="128">
        <v>2.8999999999999998E-3</v>
      </c>
      <c r="U114" s="128">
        <v>462690</v>
      </c>
      <c r="V114" s="126" t="s">
        <v>52</v>
      </c>
      <c r="W114" s="147" t="s">
        <v>52</v>
      </c>
    </row>
    <row r="115" spans="1:23" ht="14" customHeight="1" x14ac:dyDescent="0.2">
      <c r="A115" s="131" t="s">
        <v>357</v>
      </c>
      <c r="B115">
        <v>6</v>
      </c>
      <c r="C115">
        <v>26255451</v>
      </c>
      <c r="D115" s="124" t="s">
        <v>199</v>
      </c>
      <c r="E115" s="141" t="s">
        <v>198</v>
      </c>
      <c r="F115" s="131">
        <v>4.1698409999999998E-2</v>
      </c>
      <c r="G115" s="128">
        <v>2.3400000000000001E-2</v>
      </c>
      <c r="H115" s="128">
        <v>7.4609999999999996E-2</v>
      </c>
      <c r="I115" s="128">
        <v>28759</v>
      </c>
      <c r="J115" s="128">
        <v>8485</v>
      </c>
      <c r="K115" s="128">
        <v>20272</v>
      </c>
      <c r="L115" s="131">
        <v>4.19E-2</v>
      </c>
      <c r="M115" s="128">
        <v>1.72E-2</v>
      </c>
      <c r="N115" s="128">
        <v>1.461E-2</v>
      </c>
      <c r="O115" s="128">
        <v>354016</v>
      </c>
      <c r="P115" s="128">
        <v>12963</v>
      </c>
      <c r="Q115" s="139">
        <v>341053</v>
      </c>
      <c r="R115" s="131">
        <v>9.5817000000000003E-3</v>
      </c>
      <c r="S115" s="128">
        <v>1.4019200000000001E-3</v>
      </c>
      <c r="T115" s="129">
        <v>8.1999999999999998E-12</v>
      </c>
      <c r="U115" s="128">
        <v>462690</v>
      </c>
      <c r="V115" s="126" t="s">
        <v>52</v>
      </c>
      <c r="W115" s="147" t="s">
        <v>52</v>
      </c>
    </row>
    <row r="116" spans="1:23" ht="14" customHeight="1" x14ac:dyDescent="0.2">
      <c r="A116" s="131" t="s">
        <v>443</v>
      </c>
      <c r="B116">
        <v>7</v>
      </c>
      <c r="C116">
        <v>132309592</v>
      </c>
      <c r="D116" s="124" t="s">
        <v>200</v>
      </c>
      <c r="E116" s="141" t="s">
        <v>201</v>
      </c>
      <c r="F116" s="131">
        <v>-1.6098894999999998E-2</v>
      </c>
      <c r="G116" s="128">
        <v>2.5600000000000001E-2</v>
      </c>
      <c r="H116" s="128">
        <v>0.53029999999999999</v>
      </c>
      <c r="I116" s="128">
        <v>28759</v>
      </c>
      <c r="J116" s="128">
        <v>8485</v>
      </c>
      <c r="K116" s="128">
        <v>20272</v>
      </c>
      <c r="L116" s="131">
        <v>1.9800000000000002E-2</v>
      </c>
      <c r="M116" s="128">
        <v>1.8100000000000002E-2</v>
      </c>
      <c r="N116" s="128">
        <v>0.27589999999999998</v>
      </c>
      <c r="O116" s="128">
        <v>351227</v>
      </c>
      <c r="P116" s="128">
        <v>12262</v>
      </c>
      <c r="Q116" s="139">
        <v>338960</v>
      </c>
      <c r="R116" s="131">
        <v>7.5843400000000002E-3</v>
      </c>
      <c r="S116" s="128">
        <v>1.3869500000000001E-3</v>
      </c>
      <c r="T116" s="129">
        <v>4.4999999999999999E-8</v>
      </c>
      <c r="U116" s="128">
        <v>462690</v>
      </c>
      <c r="V116" s="126" t="s">
        <v>52</v>
      </c>
      <c r="W116" s="147" t="s">
        <v>52</v>
      </c>
    </row>
    <row r="117" spans="1:23" ht="14" customHeight="1" x14ac:dyDescent="0.2">
      <c r="A117" s="131" t="s">
        <v>515</v>
      </c>
      <c r="B117">
        <v>7</v>
      </c>
      <c r="C117">
        <v>77773693</v>
      </c>
      <c r="D117" s="124" t="s">
        <v>201</v>
      </c>
      <c r="E117" s="141" t="s">
        <v>199</v>
      </c>
      <c r="F117" s="131">
        <v>-1.2396519999999999E-2</v>
      </c>
      <c r="G117" s="128">
        <v>3.4500000000000003E-2</v>
      </c>
      <c r="H117" s="128">
        <v>0.72009999999999996</v>
      </c>
      <c r="I117" s="128">
        <v>28759</v>
      </c>
      <c r="J117" s="128">
        <v>8485</v>
      </c>
      <c r="K117" s="128">
        <v>20272</v>
      </c>
      <c r="L117" s="131">
        <v>-0.1096</v>
      </c>
      <c r="M117" s="128">
        <v>2.3900000000000001E-2</v>
      </c>
      <c r="N117" s="129">
        <v>4.3699999999999997E-6</v>
      </c>
      <c r="O117" s="128">
        <v>352443</v>
      </c>
      <c r="P117" s="128">
        <v>12112</v>
      </c>
      <c r="Q117" s="139">
        <v>340331</v>
      </c>
      <c r="R117" s="131">
        <v>-5.3708599999999999E-3</v>
      </c>
      <c r="S117" s="128">
        <v>1.87411E-3</v>
      </c>
      <c r="T117" s="128">
        <v>4.1999999999999997E-3</v>
      </c>
      <c r="U117" s="128">
        <v>462690</v>
      </c>
      <c r="V117" s="126" t="s">
        <v>52</v>
      </c>
      <c r="W117" s="147" t="s">
        <v>52</v>
      </c>
    </row>
    <row r="118" spans="1:23" ht="14" customHeight="1" x14ac:dyDescent="0.2">
      <c r="A118" s="131" t="s">
        <v>411</v>
      </c>
      <c r="B118">
        <v>7</v>
      </c>
      <c r="C118">
        <v>99081730</v>
      </c>
      <c r="D118" s="124" t="s">
        <v>198</v>
      </c>
      <c r="E118" s="141" t="s">
        <v>199</v>
      </c>
      <c r="F118" s="131">
        <v>-8.4959890000000007E-3</v>
      </c>
      <c r="G118" s="128">
        <v>3.09E-2</v>
      </c>
      <c r="H118" s="128">
        <v>0.78220000000000001</v>
      </c>
      <c r="I118" s="128">
        <v>28759</v>
      </c>
      <c r="J118" s="128">
        <v>8485</v>
      </c>
      <c r="K118" s="128">
        <v>20272</v>
      </c>
      <c r="L118" s="131">
        <v>-3.78E-2</v>
      </c>
      <c r="M118" s="128">
        <v>2.3199999999999998E-2</v>
      </c>
      <c r="N118" s="128">
        <v>0.10340000000000001</v>
      </c>
      <c r="O118" s="128">
        <v>357068</v>
      </c>
      <c r="P118" s="128">
        <v>13990</v>
      </c>
      <c r="Q118" s="139">
        <v>343078</v>
      </c>
      <c r="R118" s="131">
        <v>-1.1063999999999999E-2</v>
      </c>
      <c r="S118" s="128">
        <v>1.9164500000000001E-3</v>
      </c>
      <c r="T118" s="129">
        <v>7.8000000000000004E-9</v>
      </c>
      <c r="U118" s="128">
        <v>462690</v>
      </c>
      <c r="V118" s="126" t="s">
        <v>52</v>
      </c>
      <c r="W118" s="147" t="s">
        <v>52</v>
      </c>
    </row>
    <row r="119" spans="1:23" ht="14" customHeight="1" x14ac:dyDescent="0.2">
      <c r="A119" s="131" t="s">
        <v>377</v>
      </c>
      <c r="B119">
        <v>9</v>
      </c>
      <c r="C119">
        <v>82430418</v>
      </c>
      <c r="D119" s="124" t="s">
        <v>198</v>
      </c>
      <c r="E119" s="141" t="s">
        <v>199</v>
      </c>
      <c r="F119" s="131">
        <v>2.8499989E-2</v>
      </c>
      <c r="G119" s="128">
        <v>2.29E-2</v>
      </c>
      <c r="H119" s="128">
        <v>0.21329999999999999</v>
      </c>
      <c r="I119" s="128">
        <v>28759</v>
      </c>
      <c r="J119" s="128">
        <v>8485</v>
      </c>
      <c r="K119" s="128">
        <v>20272</v>
      </c>
      <c r="L119" s="131">
        <v>4.4499999999999998E-2</v>
      </c>
      <c r="M119" s="128">
        <v>1.66E-2</v>
      </c>
      <c r="N119" s="128">
        <v>7.4809999999999998E-3</v>
      </c>
      <c r="O119" s="128">
        <v>356961</v>
      </c>
      <c r="P119" s="128">
        <v>13948</v>
      </c>
      <c r="Q119" s="139">
        <v>342983</v>
      </c>
      <c r="R119" s="131">
        <v>8.7343300000000002E-3</v>
      </c>
      <c r="S119" s="128">
        <v>1.4050099999999999E-3</v>
      </c>
      <c r="T119" s="129">
        <v>5.1E-10</v>
      </c>
      <c r="U119" s="128">
        <v>462690</v>
      </c>
      <c r="V119" s="126" t="s">
        <v>52</v>
      </c>
      <c r="W119" s="147" t="s">
        <v>52</v>
      </c>
    </row>
    <row r="120" spans="1:23" ht="14" customHeight="1" x14ac:dyDescent="0.2">
      <c r="A120" s="131" t="s">
        <v>395</v>
      </c>
      <c r="B120">
        <v>10</v>
      </c>
      <c r="C120">
        <v>104438565</v>
      </c>
      <c r="D120" s="124" t="s">
        <v>200</v>
      </c>
      <c r="E120" s="141" t="s">
        <v>201</v>
      </c>
      <c r="F120" s="131">
        <v>3.1198233999999998E-2</v>
      </c>
      <c r="G120" s="128">
        <v>2.2700000000000001E-2</v>
      </c>
      <c r="H120" s="128">
        <v>0.1701</v>
      </c>
      <c r="I120" s="128">
        <v>28759</v>
      </c>
      <c r="J120" s="128">
        <v>8485</v>
      </c>
      <c r="K120" s="128">
        <v>20272</v>
      </c>
      <c r="L120" s="131">
        <v>2.5999999999999999E-3</v>
      </c>
      <c r="M120" s="128">
        <v>1.6799999999999999E-2</v>
      </c>
      <c r="N120" s="128">
        <v>0.87880000000000003</v>
      </c>
      <c r="O120" s="128">
        <v>357030</v>
      </c>
      <c r="P120" s="128">
        <v>13979</v>
      </c>
      <c r="Q120" s="139">
        <v>343051</v>
      </c>
      <c r="R120" s="131">
        <v>-8.5502500000000006E-3</v>
      </c>
      <c r="S120" s="128">
        <v>1.43575E-3</v>
      </c>
      <c r="T120" s="129">
        <v>2.6000000000000001E-9</v>
      </c>
      <c r="U120" s="128">
        <v>462690</v>
      </c>
      <c r="V120" s="126" t="s">
        <v>52</v>
      </c>
      <c r="W120" s="147" t="s">
        <v>52</v>
      </c>
    </row>
    <row r="121" spans="1:23" ht="14" customHeight="1" x14ac:dyDescent="0.2">
      <c r="A121" s="131" t="s">
        <v>388</v>
      </c>
      <c r="B121">
        <v>18</v>
      </c>
      <c r="C121">
        <v>77576337</v>
      </c>
      <c r="D121" s="124" t="s">
        <v>199</v>
      </c>
      <c r="E121" s="141" t="s">
        <v>198</v>
      </c>
      <c r="F121" s="131">
        <v>7.3399149999999996E-2</v>
      </c>
      <c r="G121" s="128">
        <v>2.7300000000000001E-2</v>
      </c>
      <c r="H121" s="128">
        <v>7.2049999999999996E-3</v>
      </c>
      <c r="I121" s="128">
        <v>28759</v>
      </c>
      <c r="J121" s="128">
        <v>8485</v>
      </c>
      <c r="K121" s="128">
        <v>20272</v>
      </c>
      <c r="L121" s="131">
        <v>3.44E-2</v>
      </c>
      <c r="M121" s="128">
        <v>2.0299999999999999E-2</v>
      </c>
      <c r="N121" s="128">
        <v>8.9219999999999994E-2</v>
      </c>
      <c r="O121" s="128">
        <v>357039</v>
      </c>
      <c r="P121" s="128">
        <v>13976</v>
      </c>
      <c r="Q121" s="139">
        <v>343053</v>
      </c>
      <c r="R121" s="131">
        <v>1.0319699999999999E-2</v>
      </c>
      <c r="S121" s="128">
        <v>1.7038000000000001E-3</v>
      </c>
      <c r="T121" s="129">
        <v>1.3999999999999999E-9</v>
      </c>
      <c r="U121" s="128">
        <v>462690</v>
      </c>
      <c r="V121" s="126" t="s">
        <v>52</v>
      </c>
      <c r="W121" s="147" t="s">
        <v>52</v>
      </c>
    </row>
    <row r="122" spans="1:23" ht="14" customHeight="1" x14ac:dyDescent="0.2">
      <c r="A122" s="131" t="s">
        <v>522</v>
      </c>
      <c r="B122">
        <v>12</v>
      </c>
      <c r="C122">
        <v>33042143</v>
      </c>
      <c r="D122" s="124" t="s">
        <v>200</v>
      </c>
      <c r="E122" s="141" t="s">
        <v>198</v>
      </c>
      <c r="F122" s="131">
        <v>6.9302157000000003E-2</v>
      </c>
      <c r="G122" s="128">
        <v>2.76E-2</v>
      </c>
      <c r="H122" s="128">
        <v>1.208E-2</v>
      </c>
      <c r="I122" s="128">
        <v>28759</v>
      </c>
      <c r="J122" s="128">
        <v>8485</v>
      </c>
      <c r="K122" s="128">
        <v>20272</v>
      </c>
      <c r="L122" s="131">
        <v>9.5799999999999996E-2</v>
      </c>
      <c r="M122" s="128">
        <v>1.9900000000000001E-2</v>
      </c>
      <c r="N122" s="129">
        <v>1.4899999999999999E-6</v>
      </c>
      <c r="O122" s="128">
        <v>353886</v>
      </c>
      <c r="P122" s="128">
        <v>12935</v>
      </c>
      <c r="Q122" s="139">
        <v>340951</v>
      </c>
      <c r="R122" s="131">
        <v>3.4588199999999999E-4</v>
      </c>
      <c r="S122" s="128">
        <v>1.6694800000000001E-3</v>
      </c>
      <c r="T122" s="128">
        <v>0.84</v>
      </c>
      <c r="U122" s="128">
        <v>462690</v>
      </c>
      <c r="V122" s="126" t="s">
        <v>52</v>
      </c>
      <c r="W122" s="147" t="s">
        <v>52</v>
      </c>
    </row>
    <row r="123" spans="1:23" ht="14" customHeight="1" x14ac:dyDescent="0.2">
      <c r="A123" s="131" t="s">
        <v>394</v>
      </c>
      <c r="B123">
        <v>14</v>
      </c>
      <c r="C123">
        <v>77502546</v>
      </c>
      <c r="D123" s="124" t="s">
        <v>199</v>
      </c>
      <c r="E123" s="141" t="s">
        <v>201</v>
      </c>
      <c r="F123" s="131">
        <v>3.4700899E-2</v>
      </c>
      <c r="G123" s="128">
        <v>3.0599999999999999E-2</v>
      </c>
      <c r="H123" s="128">
        <v>0.25650000000000001</v>
      </c>
      <c r="I123" s="128">
        <v>28759</v>
      </c>
      <c r="J123" s="128">
        <v>8485</v>
      </c>
      <c r="K123" s="128">
        <v>20272</v>
      </c>
      <c r="L123" s="131">
        <v>-2E-3</v>
      </c>
      <c r="M123" s="128">
        <v>1.95E-2</v>
      </c>
      <c r="N123" s="128">
        <v>0.91659999999999997</v>
      </c>
      <c r="O123" s="128">
        <v>349717</v>
      </c>
      <c r="P123" s="128">
        <v>11430</v>
      </c>
      <c r="Q123" s="139">
        <v>338287</v>
      </c>
      <c r="R123" s="131">
        <v>-8.8516199999999993E-3</v>
      </c>
      <c r="S123" s="128">
        <v>1.48508E-3</v>
      </c>
      <c r="T123" s="129">
        <v>2.5000000000000001E-9</v>
      </c>
      <c r="U123" s="128">
        <v>462690</v>
      </c>
      <c r="V123" s="126" t="s">
        <v>52</v>
      </c>
      <c r="W123" s="147" t="s">
        <v>52</v>
      </c>
    </row>
    <row r="124" spans="1:23" ht="14" customHeight="1" x14ac:dyDescent="0.2">
      <c r="A124" s="131" t="s">
        <v>389</v>
      </c>
      <c r="B124">
        <v>5</v>
      </c>
      <c r="C124">
        <v>43161351</v>
      </c>
      <c r="D124" s="124" t="s">
        <v>199</v>
      </c>
      <c r="E124" s="141" t="s">
        <v>198</v>
      </c>
      <c r="F124" s="131">
        <v>-7.0197168000000004E-2</v>
      </c>
      <c r="G124" s="128">
        <v>4.7600000000000003E-2</v>
      </c>
      <c r="H124" s="128">
        <v>0.1406</v>
      </c>
      <c r="I124" s="128">
        <v>28759</v>
      </c>
      <c r="J124" s="128">
        <v>8485</v>
      </c>
      <c r="K124" s="128">
        <v>20272</v>
      </c>
      <c r="L124" s="131">
        <v>-6.3600000000000004E-2</v>
      </c>
      <c r="M124" s="128">
        <v>2.98E-2</v>
      </c>
      <c r="N124" s="128">
        <v>3.3009999999999998E-2</v>
      </c>
      <c r="O124" s="128">
        <v>352062</v>
      </c>
      <c r="P124" s="128">
        <v>12764</v>
      </c>
      <c r="Q124" s="139">
        <v>339298</v>
      </c>
      <c r="R124" s="131">
        <v>-1.32566E-2</v>
      </c>
      <c r="S124" s="128">
        <v>2.19871E-3</v>
      </c>
      <c r="T124" s="129">
        <v>1.6000000000000001E-9</v>
      </c>
      <c r="U124" s="128">
        <v>462690</v>
      </c>
      <c r="V124" s="126" t="s">
        <v>52</v>
      </c>
      <c r="W124" s="147" t="s">
        <v>52</v>
      </c>
    </row>
    <row r="125" spans="1:23" ht="14" customHeight="1" x14ac:dyDescent="0.2">
      <c r="A125" s="131" t="s">
        <v>518</v>
      </c>
      <c r="B125">
        <v>10</v>
      </c>
      <c r="C125">
        <v>118689195</v>
      </c>
      <c r="D125" s="124" t="s">
        <v>200</v>
      </c>
      <c r="E125" s="141" t="s">
        <v>201</v>
      </c>
      <c r="F125" s="131">
        <v>5.4895299000000002E-2</v>
      </c>
      <c r="G125" s="128">
        <v>2.52E-2</v>
      </c>
      <c r="H125" s="128">
        <v>2.9430000000000001E-2</v>
      </c>
      <c r="I125" s="128">
        <v>28759</v>
      </c>
      <c r="J125" s="128">
        <v>8485</v>
      </c>
      <c r="K125" s="128">
        <v>20272</v>
      </c>
      <c r="L125" s="131">
        <v>9.6100000000000005E-2</v>
      </c>
      <c r="M125" s="128">
        <v>1.8700000000000001E-2</v>
      </c>
      <c r="N125" s="129">
        <v>2.8700000000000002E-7</v>
      </c>
      <c r="O125" s="128">
        <v>356928</v>
      </c>
      <c r="P125" s="128">
        <v>13958</v>
      </c>
      <c r="Q125" s="139">
        <v>342962</v>
      </c>
      <c r="R125" s="131">
        <v>4.9257499999999996E-3</v>
      </c>
      <c r="S125" s="128">
        <v>1.6068600000000001E-3</v>
      </c>
      <c r="T125" s="128">
        <v>2.2000000000000001E-3</v>
      </c>
      <c r="U125" s="128">
        <v>462690</v>
      </c>
      <c r="V125" s="126" t="s">
        <v>52</v>
      </c>
      <c r="W125" s="147" t="s">
        <v>52</v>
      </c>
    </row>
    <row r="126" spans="1:23" ht="14" customHeight="1" x14ac:dyDescent="0.2">
      <c r="A126" s="131" t="s">
        <v>322</v>
      </c>
      <c r="B126">
        <v>18</v>
      </c>
      <c r="C126">
        <v>8509783</v>
      </c>
      <c r="D126" s="124" t="s">
        <v>200</v>
      </c>
      <c r="E126" s="141" t="s">
        <v>201</v>
      </c>
      <c r="F126" s="131">
        <v>-0.143905013</v>
      </c>
      <c r="G126" s="128">
        <v>3.1199999999999999E-2</v>
      </c>
      <c r="H126" s="129">
        <v>3.8399999999999997E-6</v>
      </c>
      <c r="I126" s="128">
        <v>28759</v>
      </c>
      <c r="J126" s="128">
        <v>8485</v>
      </c>
      <c r="K126" s="128">
        <v>20272</v>
      </c>
      <c r="L126" s="131">
        <v>-1.09E-2</v>
      </c>
      <c r="M126" s="128">
        <v>1.9900000000000001E-2</v>
      </c>
      <c r="N126" s="128">
        <v>0.58450000000000002</v>
      </c>
      <c r="O126" s="128">
        <v>351186</v>
      </c>
      <c r="P126" s="128">
        <v>12250</v>
      </c>
      <c r="Q126" s="139">
        <v>338922</v>
      </c>
      <c r="R126" s="131">
        <v>1.36826E-3</v>
      </c>
      <c r="S126" s="128">
        <v>1.6124399999999999E-3</v>
      </c>
      <c r="T126" s="128">
        <v>0.4</v>
      </c>
      <c r="U126" s="128">
        <v>462690</v>
      </c>
      <c r="V126" s="126" t="s">
        <v>52</v>
      </c>
      <c r="W126" s="147" t="s">
        <v>52</v>
      </c>
    </row>
    <row r="127" spans="1:23" ht="14" customHeight="1" x14ac:dyDescent="0.2">
      <c r="A127" s="131" t="s">
        <v>439</v>
      </c>
      <c r="B127">
        <v>8</v>
      </c>
      <c r="C127">
        <v>95578201</v>
      </c>
      <c r="D127" s="124" t="s">
        <v>200</v>
      </c>
      <c r="E127" s="141" t="s">
        <v>199</v>
      </c>
      <c r="F127" s="131">
        <v>2.3804413E-2</v>
      </c>
      <c r="G127" s="128">
        <v>2.5499999999999998E-2</v>
      </c>
      <c r="H127" s="128">
        <v>0.35110000000000002</v>
      </c>
      <c r="I127" s="128">
        <v>28759</v>
      </c>
      <c r="J127" s="128">
        <v>8485</v>
      </c>
      <c r="K127" s="128">
        <v>20272</v>
      </c>
      <c r="L127" s="131">
        <v>-1.3100000000000001E-2</v>
      </c>
      <c r="M127" s="128">
        <v>1.9E-2</v>
      </c>
      <c r="N127" s="128">
        <v>0.4909</v>
      </c>
      <c r="O127" s="128">
        <v>356967</v>
      </c>
      <c r="P127" s="128">
        <v>13952</v>
      </c>
      <c r="Q127" s="139">
        <v>343007</v>
      </c>
      <c r="R127" s="131">
        <v>-8.9876599999999997E-3</v>
      </c>
      <c r="S127" s="128">
        <v>1.6339600000000001E-3</v>
      </c>
      <c r="T127" s="129">
        <v>3.8000000000000003E-8</v>
      </c>
      <c r="U127" s="128">
        <v>462690</v>
      </c>
      <c r="V127" s="126" t="s">
        <v>52</v>
      </c>
      <c r="W127" s="147" t="s">
        <v>52</v>
      </c>
    </row>
    <row r="128" spans="1:23" ht="14" customHeight="1" x14ac:dyDescent="0.2">
      <c r="A128" s="131" t="s">
        <v>362</v>
      </c>
      <c r="B128">
        <v>4</v>
      </c>
      <c r="C128">
        <v>112422145</v>
      </c>
      <c r="D128" s="124" t="s">
        <v>199</v>
      </c>
      <c r="E128" s="141" t="s">
        <v>198</v>
      </c>
      <c r="F128" s="131">
        <v>-2.7597327000000001E-2</v>
      </c>
      <c r="G128" s="128">
        <v>3.2300000000000002E-2</v>
      </c>
      <c r="H128" s="128">
        <v>0.39350000000000002</v>
      </c>
      <c r="I128" s="128">
        <v>28759</v>
      </c>
      <c r="J128" s="128">
        <v>8485</v>
      </c>
      <c r="K128" s="128">
        <v>20272</v>
      </c>
      <c r="L128" s="131">
        <v>-3.0300000000000001E-2</v>
      </c>
      <c r="M128" s="128">
        <v>2.46E-2</v>
      </c>
      <c r="N128" s="128">
        <v>0.2195</v>
      </c>
      <c r="O128" s="128">
        <v>354488</v>
      </c>
      <c r="P128" s="128">
        <v>12587</v>
      </c>
      <c r="Q128" s="139">
        <v>341898</v>
      </c>
      <c r="R128" s="131">
        <v>-1.2382900000000001E-2</v>
      </c>
      <c r="S128" s="128">
        <v>1.8387E-3</v>
      </c>
      <c r="T128" s="129">
        <v>1.6E-11</v>
      </c>
      <c r="U128" s="128">
        <v>462690</v>
      </c>
      <c r="V128" s="126" t="s">
        <v>52</v>
      </c>
      <c r="W128" s="147" t="s">
        <v>52</v>
      </c>
    </row>
    <row r="129" spans="1:23" ht="14" customHeight="1" x14ac:dyDescent="0.2">
      <c r="A129" s="131" t="s">
        <v>409</v>
      </c>
      <c r="B129">
        <v>12</v>
      </c>
      <c r="C129">
        <v>56473808</v>
      </c>
      <c r="D129" s="124" t="s">
        <v>200</v>
      </c>
      <c r="E129" s="141" t="s">
        <v>201</v>
      </c>
      <c r="F129" s="131">
        <v>1.3902905E-2</v>
      </c>
      <c r="G129" s="128">
        <v>2.58E-2</v>
      </c>
      <c r="H129" s="128">
        <v>0.59050000000000002</v>
      </c>
      <c r="I129" s="128">
        <v>28759</v>
      </c>
      <c r="J129" s="128">
        <v>8485</v>
      </c>
      <c r="K129" s="128">
        <v>20272</v>
      </c>
      <c r="L129" s="131">
        <v>-3.8699999999999998E-2</v>
      </c>
      <c r="M129" s="128">
        <v>1.7600000000000001E-2</v>
      </c>
      <c r="N129" s="128">
        <v>2.7570000000000001E-2</v>
      </c>
      <c r="O129" s="128">
        <v>352295</v>
      </c>
      <c r="P129" s="128">
        <v>12828</v>
      </c>
      <c r="Q129" s="139">
        <v>339467</v>
      </c>
      <c r="R129" s="131">
        <v>-8.1164900000000005E-3</v>
      </c>
      <c r="S129" s="128">
        <v>1.3992E-3</v>
      </c>
      <c r="T129" s="129">
        <v>6.6000000000000004E-9</v>
      </c>
      <c r="U129" s="128">
        <v>462690</v>
      </c>
      <c r="V129" s="126" t="s">
        <v>52</v>
      </c>
      <c r="W129" s="147" t="s">
        <v>52</v>
      </c>
    </row>
    <row r="130" spans="1:23" ht="14" customHeight="1" x14ac:dyDescent="0.2">
      <c r="A130" s="131" t="s">
        <v>423</v>
      </c>
      <c r="B130">
        <v>17</v>
      </c>
      <c r="C130">
        <v>37834367</v>
      </c>
      <c r="D130" s="124" t="s">
        <v>198</v>
      </c>
      <c r="E130" s="141" t="s">
        <v>199</v>
      </c>
      <c r="F130" s="131">
        <v>3.6601901999999999E-2</v>
      </c>
      <c r="G130" s="128">
        <v>2.3199999999999998E-2</v>
      </c>
      <c r="H130" s="128">
        <v>0.1144</v>
      </c>
      <c r="I130" s="128">
        <v>28759</v>
      </c>
      <c r="J130" s="128">
        <v>8485</v>
      </c>
      <c r="K130" s="128">
        <v>20272</v>
      </c>
      <c r="L130" s="131">
        <v>2.4400000000000002E-2</v>
      </c>
      <c r="M130" s="128">
        <v>1.7399999999999999E-2</v>
      </c>
      <c r="N130" s="128">
        <v>0.16220000000000001</v>
      </c>
      <c r="O130" s="128">
        <v>357034</v>
      </c>
      <c r="P130" s="128">
        <v>13982</v>
      </c>
      <c r="Q130" s="139">
        <v>343049</v>
      </c>
      <c r="R130" s="131">
        <v>8.3482299999999999E-3</v>
      </c>
      <c r="S130" s="128">
        <v>1.4731099999999999E-3</v>
      </c>
      <c r="T130" s="129">
        <v>1.4999999999999999E-8</v>
      </c>
      <c r="U130" s="128">
        <v>462690</v>
      </c>
      <c r="V130" s="126" t="s">
        <v>52</v>
      </c>
      <c r="W130" s="147" t="s">
        <v>52</v>
      </c>
    </row>
    <row r="131" spans="1:23" ht="14" customHeight="1" x14ac:dyDescent="0.2">
      <c r="A131" s="131" t="s">
        <v>421</v>
      </c>
      <c r="B131">
        <v>3</v>
      </c>
      <c r="C131">
        <v>131074511</v>
      </c>
      <c r="D131" s="124" t="s">
        <v>201</v>
      </c>
      <c r="E131" s="141" t="s">
        <v>199</v>
      </c>
      <c r="F131" s="131">
        <v>2.6096504999999999E-2</v>
      </c>
      <c r="G131" s="128">
        <v>3.1699999999999999E-2</v>
      </c>
      <c r="H131" s="128">
        <v>0.41039999999999999</v>
      </c>
      <c r="I131" s="128">
        <v>28759</v>
      </c>
      <c r="J131" s="128">
        <v>8485</v>
      </c>
      <c r="K131" s="128">
        <v>20272</v>
      </c>
      <c r="L131" s="131">
        <v>3.1E-2</v>
      </c>
      <c r="M131" s="128">
        <v>2.2200000000000001E-2</v>
      </c>
      <c r="N131" s="128">
        <v>0.16389999999999999</v>
      </c>
      <c r="O131" s="128">
        <v>354336</v>
      </c>
      <c r="P131" s="128">
        <v>12560</v>
      </c>
      <c r="Q131" s="139">
        <v>341761</v>
      </c>
      <c r="R131" s="131">
        <v>1.0818899999999999E-2</v>
      </c>
      <c r="S131" s="128">
        <v>1.9126E-3</v>
      </c>
      <c r="T131" s="129">
        <v>1.4999999999999999E-8</v>
      </c>
      <c r="U131" s="128">
        <v>462690</v>
      </c>
      <c r="V131" s="126" t="s">
        <v>52</v>
      </c>
      <c r="W131" s="147" t="s">
        <v>52</v>
      </c>
    </row>
    <row r="132" spans="1:23" ht="14" customHeight="1" x14ac:dyDescent="0.2">
      <c r="A132" s="131" t="s">
        <v>210</v>
      </c>
      <c r="B132">
        <v>13</v>
      </c>
      <c r="C132">
        <v>100546450</v>
      </c>
      <c r="D132" s="124" t="s">
        <v>199</v>
      </c>
      <c r="E132" s="141" t="s">
        <v>198</v>
      </c>
      <c r="F132" s="131">
        <v>-4.4098189000000003E-2</v>
      </c>
      <c r="G132" s="128">
        <v>3.7600000000000001E-2</v>
      </c>
      <c r="H132" s="128">
        <v>0.2404</v>
      </c>
      <c r="I132" s="128">
        <v>28759</v>
      </c>
      <c r="J132" s="128">
        <v>8485</v>
      </c>
      <c r="K132" s="128">
        <v>20272</v>
      </c>
      <c r="L132" s="131">
        <v>-1.7399999999999999E-2</v>
      </c>
      <c r="M132" s="128">
        <v>2.2800000000000001E-2</v>
      </c>
      <c r="N132" s="128">
        <v>0.4451</v>
      </c>
      <c r="O132" s="128">
        <v>348524</v>
      </c>
      <c r="P132" s="128">
        <v>10993</v>
      </c>
      <c r="Q132" s="139">
        <v>337531</v>
      </c>
      <c r="R132" s="131">
        <v>-1.074E-2</v>
      </c>
      <c r="S132" s="128">
        <v>1.7071600000000001E-3</v>
      </c>
      <c r="T132" s="129">
        <v>3.1999999999999998E-10</v>
      </c>
      <c r="U132" s="128">
        <v>462690</v>
      </c>
      <c r="V132" s="126" t="s">
        <v>52</v>
      </c>
      <c r="W132" s="147" t="s">
        <v>52</v>
      </c>
    </row>
    <row r="133" spans="1:23" ht="14" customHeight="1" x14ac:dyDescent="0.2">
      <c r="A133" s="131" t="s">
        <v>432</v>
      </c>
      <c r="B133">
        <v>12</v>
      </c>
      <c r="C133">
        <v>50015942</v>
      </c>
      <c r="D133" s="124" t="s">
        <v>199</v>
      </c>
      <c r="E133" s="141" t="s">
        <v>198</v>
      </c>
      <c r="F133" s="131">
        <v>1.6404703999999999E-2</v>
      </c>
      <c r="G133" s="128">
        <v>4.4299999999999999E-2</v>
      </c>
      <c r="H133" s="128">
        <v>0.71140000000000003</v>
      </c>
      <c r="I133" s="128">
        <v>28759</v>
      </c>
      <c r="J133" s="128">
        <v>8485</v>
      </c>
      <c r="K133" s="128">
        <v>20272</v>
      </c>
      <c r="L133" s="131">
        <v>3.3099999999999997E-2</v>
      </c>
      <c r="M133" s="128">
        <v>3.3500000000000002E-2</v>
      </c>
      <c r="N133" s="128">
        <v>0.3241</v>
      </c>
      <c r="O133" s="128">
        <v>355038</v>
      </c>
      <c r="P133" s="128">
        <v>13514</v>
      </c>
      <c r="Q133" s="139">
        <v>341523</v>
      </c>
      <c r="R133" s="131">
        <v>-1.48021E-2</v>
      </c>
      <c r="S133" s="128">
        <v>2.64197E-3</v>
      </c>
      <c r="T133" s="129">
        <v>2.0999999999999999E-8</v>
      </c>
      <c r="U133" s="128">
        <v>462690</v>
      </c>
      <c r="V133" s="126" t="s">
        <v>52</v>
      </c>
      <c r="W133" s="147" t="s">
        <v>52</v>
      </c>
    </row>
    <row r="134" spans="1:23" ht="14" customHeight="1" x14ac:dyDescent="0.2">
      <c r="A134" s="131" t="s">
        <v>516</v>
      </c>
      <c r="B134">
        <v>7</v>
      </c>
      <c r="C134">
        <v>49052601</v>
      </c>
      <c r="D134" s="124" t="s">
        <v>199</v>
      </c>
      <c r="E134" s="141" t="s">
        <v>200</v>
      </c>
      <c r="F134" s="131">
        <v>3.8403070999999997E-2</v>
      </c>
      <c r="G134" s="128">
        <v>2.2100000000000002E-2</v>
      </c>
      <c r="H134" s="128">
        <v>8.2600000000000007E-2</v>
      </c>
      <c r="I134" s="128">
        <v>28759</v>
      </c>
      <c r="J134" s="128">
        <v>8485</v>
      </c>
      <c r="K134" s="128">
        <v>20272</v>
      </c>
      <c r="L134" s="131">
        <v>-9.2899999999999996E-2</v>
      </c>
      <c r="M134" s="128">
        <v>1.9699999999999999E-2</v>
      </c>
      <c r="N134" s="129">
        <v>2.4499999999999998E-6</v>
      </c>
      <c r="O134" s="128">
        <v>70573</v>
      </c>
      <c r="P134" s="128">
        <v>7941</v>
      </c>
      <c r="Q134" s="139">
        <v>62630</v>
      </c>
      <c r="R134" s="131">
        <v>8.9002500000000002E-4</v>
      </c>
      <c r="S134" s="128">
        <v>1.3876299999999999E-3</v>
      </c>
      <c r="T134" s="128">
        <v>0.52</v>
      </c>
      <c r="U134" s="128">
        <v>462690</v>
      </c>
      <c r="V134" s="126" t="s">
        <v>52</v>
      </c>
      <c r="W134" s="147" t="s">
        <v>52</v>
      </c>
    </row>
    <row r="135" spans="1:23" ht="14" customHeight="1" x14ac:dyDescent="0.2">
      <c r="A135" s="131" t="s">
        <v>417</v>
      </c>
      <c r="B135">
        <v>1</v>
      </c>
      <c r="C135">
        <v>99514554</v>
      </c>
      <c r="D135" s="124" t="s">
        <v>201</v>
      </c>
      <c r="E135" s="141" t="s">
        <v>200</v>
      </c>
      <c r="F135" s="131">
        <v>6.9954750000000001E-3</v>
      </c>
      <c r="G135" s="128">
        <v>2.3400000000000001E-2</v>
      </c>
      <c r="H135" s="128">
        <v>0.76580000000000004</v>
      </c>
      <c r="I135" s="128">
        <v>28759</v>
      </c>
      <c r="J135" s="128">
        <v>8485</v>
      </c>
      <c r="K135" s="128">
        <v>20272</v>
      </c>
      <c r="L135" s="131">
        <v>-1.35E-2</v>
      </c>
      <c r="M135" s="128">
        <v>1.72E-2</v>
      </c>
      <c r="N135" s="128">
        <v>0.43469999999999998</v>
      </c>
      <c r="O135" s="128">
        <v>357016</v>
      </c>
      <c r="P135" s="128">
        <v>13967</v>
      </c>
      <c r="Q135" s="139">
        <v>343038</v>
      </c>
      <c r="R135" s="131">
        <v>8.4201499999999995E-3</v>
      </c>
      <c r="S135" s="128">
        <v>1.47893E-3</v>
      </c>
      <c r="T135" s="129">
        <v>1.2E-8</v>
      </c>
      <c r="U135" s="128">
        <v>462690</v>
      </c>
      <c r="V135" s="126" t="s">
        <v>52</v>
      </c>
      <c r="W135" s="147" t="s">
        <v>52</v>
      </c>
    </row>
    <row r="136" spans="1:23" ht="14" customHeight="1" x14ac:dyDescent="0.2">
      <c r="A136" s="131" t="s">
        <v>353</v>
      </c>
      <c r="B136">
        <v>1</v>
      </c>
      <c r="C136">
        <v>66407352</v>
      </c>
      <c r="D136" s="124" t="s">
        <v>199</v>
      </c>
      <c r="E136" s="141" t="s">
        <v>198</v>
      </c>
      <c r="F136" s="131">
        <v>-1.440323E-2</v>
      </c>
      <c r="G136" s="128">
        <v>2.23E-2</v>
      </c>
      <c r="H136" s="128">
        <v>0.51770000000000005</v>
      </c>
      <c r="I136" s="128">
        <v>28759</v>
      </c>
      <c r="J136" s="128">
        <v>8485</v>
      </c>
      <c r="K136" s="128">
        <v>20272</v>
      </c>
      <c r="L136" s="131">
        <v>-7.0599999999999996E-2</v>
      </c>
      <c r="M136" s="128">
        <v>1.6899999999999998E-2</v>
      </c>
      <c r="N136" s="129">
        <v>2.97E-5</v>
      </c>
      <c r="O136" s="128">
        <v>355963</v>
      </c>
      <c r="P136" s="128">
        <v>13420</v>
      </c>
      <c r="Q136" s="139">
        <v>342537</v>
      </c>
      <c r="R136" s="131">
        <v>-9.6526900000000002E-3</v>
      </c>
      <c r="S136" s="128">
        <v>1.4014100000000001E-3</v>
      </c>
      <c r="T136" s="129">
        <v>5.7000000000000003E-12</v>
      </c>
      <c r="U136" s="128">
        <v>462690</v>
      </c>
      <c r="V136" s="126" t="s">
        <v>52</v>
      </c>
      <c r="W136" s="147" t="s">
        <v>52</v>
      </c>
    </row>
    <row r="137" spans="1:23" ht="14" customHeight="1" x14ac:dyDescent="0.2">
      <c r="A137" s="131" t="s">
        <v>352</v>
      </c>
      <c r="B137">
        <v>1</v>
      </c>
      <c r="C137">
        <v>75005067</v>
      </c>
      <c r="D137" s="124" t="s">
        <v>198</v>
      </c>
      <c r="E137" s="141" t="s">
        <v>199</v>
      </c>
      <c r="F137" s="131">
        <v>9.9008250000000003E-3</v>
      </c>
      <c r="G137" s="128">
        <v>2.35E-2</v>
      </c>
      <c r="H137" s="128">
        <v>0.67379999999999995</v>
      </c>
      <c r="I137" s="128">
        <v>28759</v>
      </c>
      <c r="J137" s="128">
        <v>8485</v>
      </c>
      <c r="K137" s="128">
        <v>20272</v>
      </c>
      <c r="L137" s="131">
        <v>1.7600000000000001E-2</v>
      </c>
      <c r="M137" s="128">
        <v>1.6799999999999999E-2</v>
      </c>
      <c r="N137" s="128">
        <v>0.29330000000000001</v>
      </c>
      <c r="O137" s="128">
        <v>355030</v>
      </c>
      <c r="P137" s="128">
        <v>13510</v>
      </c>
      <c r="Q137" s="139">
        <v>341519</v>
      </c>
      <c r="R137" s="131">
        <v>9.6339900000000003E-3</v>
      </c>
      <c r="S137" s="128">
        <v>1.3964299999999999E-3</v>
      </c>
      <c r="T137" s="129">
        <v>5.1999999999999997E-12</v>
      </c>
      <c r="U137" s="128">
        <v>462690</v>
      </c>
      <c r="V137" s="126" t="s">
        <v>52</v>
      </c>
      <c r="W137" s="147" t="s">
        <v>52</v>
      </c>
    </row>
    <row r="138" spans="1:23" ht="14" customHeight="1" x14ac:dyDescent="0.2">
      <c r="A138" s="131" t="s">
        <v>345</v>
      </c>
      <c r="B138">
        <v>2</v>
      </c>
      <c r="C138">
        <v>45154418</v>
      </c>
      <c r="D138" s="124" t="s">
        <v>201</v>
      </c>
      <c r="E138" s="141" t="s">
        <v>199</v>
      </c>
      <c r="F138" s="131">
        <v>5.8702775999999998E-2</v>
      </c>
      <c r="G138" s="128">
        <v>2.9399999999999999E-2</v>
      </c>
      <c r="H138" s="128">
        <v>4.5679999999999998E-2</v>
      </c>
      <c r="I138" s="128">
        <v>28759</v>
      </c>
      <c r="J138" s="128">
        <v>8485</v>
      </c>
      <c r="K138" s="128">
        <v>20272</v>
      </c>
      <c r="L138" s="131">
        <v>2.8400000000000002E-2</v>
      </c>
      <c r="M138" s="128">
        <v>1.8100000000000002E-2</v>
      </c>
      <c r="N138" s="128">
        <v>0.1167</v>
      </c>
      <c r="O138" s="128">
        <v>352233</v>
      </c>
      <c r="P138" s="128">
        <v>12802</v>
      </c>
      <c r="Q138" s="139">
        <v>339412</v>
      </c>
      <c r="R138" s="131">
        <v>1.07595E-2</v>
      </c>
      <c r="S138" s="128">
        <v>1.5001999999999999E-3</v>
      </c>
      <c r="T138" s="129">
        <v>7.3999999999999998E-13</v>
      </c>
      <c r="U138" s="128">
        <v>462690</v>
      </c>
      <c r="V138" s="126" t="s">
        <v>52</v>
      </c>
      <c r="W138" s="147" t="s">
        <v>52</v>
      </c>
    </row>
    <row r="139" spans="1:23" ht="14" customHeight="1" x14ac:dyDescent="0.2">
      <c r="A139" s="131" t="s">
        <v>387</v>
      </c>
      <c r="B139">
        <v>11</v>
      </c>
      <c r="C139">
        <v>17070365</v>
      </c>
      <c r="D139" s="124" t="s">
        <v>199</v>
      </c>
      <c r="E139" s="141" t="s">
        <v>198</v>
      </c>
      <c r="F139" s="131">
        <v>-9.9998320000000002E-3</v>
      </c>
      <c r="G139" s="128">
        <v>2.5399999999999999E-2</v>
      </c>
      <c r="H139" s="128">
        <v>0.69359999999999999</v>
      </c>
      <c r="I139" s="128">
        <v>28759</v>
      </c>
      <c r="J139" s="128">
        <v>8485</v>
      </c>
      <c r="K139" s="128">
        <v>20272</v>
      </c>
      <c r="L139" s="131">
        <v>-3.61E-2</v>
      </c>
      <c r="M139" s="128">
        <v>1.8800000000000001E-2</v>
      </c>
      <c r="N139" s="128">
        <v>5.5239999999999997E-2</v>
      </c>
      <c r="O139" s="128">
        <v>355886</v>
      </c>
      <c r="P139" s="128">
        <v>13394</v>
      </c>
      <c r="Q139" s="139">
        <v>342466</v>
      </c>
      <c r="R139" s="131">
        <v>-9.6194799999999997E-3</v>
      </c>
      <c r="S139" s="128">
        <v>1.58486E-3</v>
      </c>
      <c r="T139" s="129">
        <v>1.3000000000000001E-9</v>
      </c>
      <c r="U139" s="128">
        <v>462690</v>
      </c>
      <c r="V139" s="126" t="s">
        <v>52</v>
      </c>
      <c r="W139" s="147" t="s">
        <v>52</v>
      </c>
    </row>
    <row r="140" spans="1:23" ht="14" customHeight="1" x14ac:dyDescent="0.2">
      <c r="A140" s="131" t="s">
        <v>415</v>
      </c>
      <c r="B140">
        <v>3</v>
      </c>
      <c r="C140">
        <v>77582005</v>
      </c>
      <c r="D140" s="124" t="s">
        <v>199</v>
      </c>
      <c r="E140" s="141" t="s">
        <v>200</v>
      </c>
      <c r="F140" s="131">
        <v>2.7960870000000001E-3</v>
      </c>
      <c r="G140" s="128">
        <v>2.29E-2</v>
      </c>
      <c r="H140" s="128">
        <v>0.90329999999999999</v>
      </c>
      <c r="I140" s="128">
        <v>28759</v>
      </c>
      <c r="J140" s="128">
        <v>8485</v>
      </c>
      <c r="K140" s="128">
        <v>20272</v>
      </c>
      <c r="L140" s="131">
        <v>-2.1100000000000001E-2</v>
      </c>
      <c r="M140" s="128">
        <v>1.77E-2</v>
      </c>
      <c r="N140" s="128">
        <v>0.23169999999999999</v>
      </c>
      <c r="O140" s="128">
        <v>356673</v>
      </c>
      <c r="P140" s="128">
        <v>13834</v>
      </c>
      <c r="Q140" s="139">
        <v>342813</v>
      </c>
      <c r="R140" s="131">
        <v>8.0137899999999998E-3</v>
      </c>
      <c r="S140" s="128">
        <v>1.40266E-3</v>
      </c>
      <c r="T140" s="129">
        <v>1.0999999999999999E-8</v>
      </c>
      <c r="U140" s="128">
        <v>462690</v>
      </c>
      <c r="V140" s="126" t="s">
        <v>52</v>
      </c>
      <c r="W140" s="147" t="s">
        <v>52</v>
      </c>
    </row>
    <row r="141" spans="1:23" ht="14" customHeight="1" x14ac:dyDescent="0.2">
      <c r="A141" s="131" t="s">
        <v>350</v>
      </c>
      <c r="B141">
        <v>6</v>
      </c>
      <c r="C141">
        <v>111707821</v>
      </c>
      <c r="D141" s="124" t="s">
        <v>201</v>
      </c>
      <c r="E141" s="141" t="s">
        <v>199</v>
      </c>
      <c r="F141" s="131">
        <v>2.5966259999999999E-3</v>
      </c>
      <c r="G141" s="128">
        <v>2.8299999999999999E-2</v>
      </c>
      <c r="H141" s="128">
        <v>0.9274</v>
      </c>
      <c r="I141" s="128">
        <v>28759</v>
      </c>
      <c r="J141" s="128">
        <v>8485</v>
      </c>
      <c r="K141" s="128">
        <v>20272</v>
      </c>
      <c r="L141" s="131">
        <v>3.4599999999999999E-2</v>
      </c>
      <c r="M141" s="128">
        <v>2.5700000000000001E-2</v>
      </c>
      <c r="N141" s="128">
        <v>0.17810000000000001</v>
      </c>
      <c r="O141" s="128">
        <v>68561</v>
      </c>
      <c r="P141" s="128">
        <v>7472</v>
      </c>
      <c r="Q141" s="139">
        <v>61088</v>
      </c>
      <c r="R141" s="131">
        <v>1.25839E-2</v>
      </c>
      <c r="S141" s="128">
        <v>1.79283E-3</v>
      </c>
      <c r="T141" s="129">
        <v>2.1999999999999999E-12</v>
      </c>
      <c r="U141" s="128">
        <v>462690</v>
      </c>
      <c r="V141" s="126" t="s">
        <v>52</v>
      </c>
      <c r="W141" s="147" t="s">
        <v>52</v>
      </c>
    </row>
    <row r="142" spans="1:23" ht="14" customHeight="1" x14ac:dyDescent="0.2">
      <c r="A142" s="131" t="s">
        <v>323</v>
      </c>
      <c r="B142">
        <v>14</v>
      </c>
      <c r="C142">
        <v>102895904</v>
      </c>
      <c r="D142" s="124" t="s">
        <v>199</v>
      </c>
      <c r="E142" s="141" t="s">
        <v>198</v>
      </c>
      <c r="F142" s="131">
        <v>0.30699928799999998</v>
      </c>
      <c r="G142" s="128">
        <v>6.4600000000000005E-2</v>
      </c>
      <c r="H142" s="129">
        <v>2.03E-6</v>
      </c>
      <c r="I142" s="128">
        <v>28759</v>
      </c>
      <c r="J142" s="128">
        <v>8485</v>
      </c>
      <c r="K142" s="128">
        <v>20272</v>
      </c>
      <c r="L142" s="131">
        <v>4.7300000000000002E-2</v>
      </c>
      <c r="M142" s="128">
        <v>5.3800000000000001E-2</v>
      </c>
      <c r="N142" s="128">
        <v>0.379</v>
      </c>
      <c r="O142" s="128">
        <v>356670</v>
      </c>
      <c r="P142" s="128">
        <v>13826</v>
      </c>
      <c r="Q142" s="139">
        <v>342836</v>
      </c>
      <c r="R142" s="131">
        <v>-5.2391199999999999E-3</v>
      </c>
      <c r="S142" s="128">
        <v>4.1105899999999999E-3</v>
      </c>
      <c r="T142" s="128">
        <v>0.2</v>
      </c>
      <c r="U142" s="128">
        <v>462690</v>
      </c>
      <c r="V142" s="126" t="s">
        <v>52</v>
      </c>
      <c r="W142" s="147" t="s">
        <v>52</v>
      </c>
    </row>
    <row r="143" spans="1:23" ht="14" customHeight="1" x14ac:dyDescent="0.2">
      <c r="A143" s="131" t="s">
        <v>342</v>
      </c>
      <c r="B143">
        <v>7</v>
      </c>
      <c r="C143">
        <v>117543063</v>
      </c>
      <c r="D143" s="124" t="s">
        <v>198</v>
      </c>
      <c r="E143" s="141" t="s">
        <v>199</v>
      </c>
      <c r="F143" s="131">
        <v>6.2899679E-2</v>
      </c>
      <c r="G143" s="128">
        <v>2.2200000000000001E-2</v>
      </c>
      <c r="H143" s="128">
        <v>4.6160000000000003E-3</v>
      </c>
      <c r="I143" s="128">
        <v>28759</v>
      </c>
      <c r="J143" s="128">
        <v>8485</v>
      </c>
      <c r="K143" s="128">
        <v>20272</v>
      </c>
      <c r="L143" s="131">
        <v>-5.1999999999999998E-3</v>
      </c>
      <c r="M143" s="128">
        <v>1.6299999999999999E-2</v>
      </c>
      <c r="N143" s="128">
        <v>0.75180000000000002</v>
      </c>
      <c r="O143" s="128">
        <v>357007</v>
      </c>
      <c r="P143" s="128">
        <v>13973</v>
      </c>
      <c r="Q143" s="139">
        <v>343020</v>
      </c>
      <c r="R143" s="131">
        <v>1.0421100000000001E-2</v>
      </c>
      <c r="S143" s="128">
        <v>1.39062E-3</v>
      </c>
      <c r="T143" s="129">
        <v>6.7000000000000005E-14</v>
      </c>
      <c r="U143" s="128">
        <v>462690</v>
      </c>
      <c r="V143" s="126" t="s">
        <v>52</v>
      </c>
      <c r="W143" s="147" t="s">
        <v>52</v>
      </c>
    </row>
    <row r="144" spans="1:23" ht="14" customHeight="1" x14ac:dyDescent="0.2">
      <c r="A144" s="131" t="s">
        <v>325</v>
      </c>
      <c r="B144">
        <v>12</v>
      </c>
      <c r="C144">
        <v>17798824</v>
      </c>
      <c r="D144" s="124" t="s">
        <v>201</v>
      </c>
      <c r="E144" s="141" t="s">
        <v>198</v>
      </c>
      <c r="F144" s="131">
        <v>0.182796444</v>
      </c>
      <c r="G144" s="128">
        <v>3.5900000000000001E-2</v>
      </c>
      <c r="H144" s="129">
        <v>3.4700000000000002E-7</v>
      </c>
      <c r="I144" s="128">
        <v>28759</v>
      </c>
      <c r="J144" s="128">
        <v>8485</v>
      </c>
      <c r="K144" s="128">
        <v>20272</v>
      </c>
      <c r="L144" s="131">
        <v>4.0000000000000001E-3</v>
      </c>
      <c r="M144" s="128">
        <v>2.64E-2</v>
      </c>
      <c r="N144" s="128">
        <v>0.87980000000000003</v>
      </c>
      <c r="O144" s="128">
        <v>356988</v>
      </c>
      <c r="P144" s="128">
        <v>13969</v>
      </c>
      <c r="Q144" s="139">
        <v>343016</v>
      </c>
      <c r="R144" s="131">
        <v>3.4210399999999998E-4</v>
      </c>
      <c r="S144" s="128">
        <v>2.2828100000000001E-3</v>
      </c>
      <c r="T144" s="128">
        <v>0.88</v>
      </c>
      <c r="U144" s="128">
        <v>462690</v>
      </c>
      <c r="V144" s="126" t="s">
        <v>52</v>
      </c>
      <c r="W144" s="147" t="s">
        <v>52</v>
      </c>
    </row>
    <row r="145" spans="1:23" ht="14" customHeight="1" x14ac:dyDescent="0.2">
      <c r="A145" s="131" t="s">
        <v>524</v>
      </c>
      <c r="B145">
        <v>17</v>
      </c>
      <c r="C145">
        <v>78464928</v>
      </c>
      <c r="D145" s="124" t="s">
        <v>201</v>
      </c>
      <c r="E145" s="141" t="s">
        <v>200</v>
      </c>
      <c r="F145" s="131">
        <v>-3.2502531000000001E-2</v>
      </c>
      <c r="G145" s="128">
        <v>4.24E-2</v>
      </c>
      <c r="H145" s="128">
        <v>0.44369999999999998</v>
      </c>
      <c r="I145" s="128">
        <v>28759</v>
      </c>
      <c r="J145" s="128">
        <v>8485</v>
      </c>
      <c r="K145" s="128">
        <v>20272</v>
      </c>
      <c r="L145" s="131">
        <v>-0.1409</v>
      </c>
      <c r="M145" s="128">
        <v>0.03</v>
      </c>
      <c r="N145" s="129">
        <v>2.6299999999999998E-6</v>
      </c>
      <c r="O145" s="128">
        <v>352959</v>
      </c>
      <c r="P145" s="128">
        <v>12714</v>
      </c>
      <c r="Q145" s="139">
        <v>340192</v>
      </c>
      <c r="R145" s="131">
        <v>-2.86206E-3</v>
      </c>
      <c r="S145" s="128">
        <v>2.45649E-3</v>
      </c>
      <c r="T145" s="128">
        <v>0.24</v>
      </c>
      <c r="U145" s="128">
        <v>462690</v>
      </c>
      <c r="V145" s="126" t="s">
        <v>52</v>
      </c>
      <c r="W145" s="147" t="s">
        <v>52</v>
      </c>
    </row>
    <row r="146" spans="1:23" ht="14" customHeight="1" x14ac:dyDescent="0.2">
      <c r="A146" s="131" t="s">
        <v>348</v>
      </c>
      <c r="B146">
        <v>15</v>
      </c>
      <c r="C146">
        <v>97514404</v>
      </c>
      <c r="D146" s="124" t="s">
        <v>200</v>
      </c>
      <c r="E146" s="141" t="s">
        <v>198</v>
      </c>
      <c r="F146" s="131">
        <v>3.4041990000000001E-3</v>
      </c>
      <c r="G146" s="128">
        <v>2.86E-2</v>
      </c>
      <c r="H146" s="128">
        <v>0.90439999999999998</v>
      </c>
      <c r="I146" s="128">
        <v>28759</v>
      </c>
      <c r="J146" s="128">
        <v>8485</v>
      </c>
      <c r="K146" s="128">
        <v>20272</v>
      </c>
      <c r="L146" s="131">
        <v>-3.27E-2</v>
      </c>
      <c r="M146" s="128">
        <v>1.8499999999999999E-2</v>
      </c>
      <c r="N146" s="128">
        <v>7.7979999999999994E-2</v>
      </c>
      <c r="O146" s="128">
        <v>349293</v>
      </c>
      <c r="P146" s="128">
        <v>11336</v>
      </c>
      <c r="Q146" s="139">
        <v>337957</v>
      </c>
      <c r="R146" s="131">
        <v>-9.9413599999999998E-3</v>
      </c>
      <c r="S146" s="128">
        <v>1.4011E-3</v>
      </c>
      <c r="T146" s="129">
        <v>1.2999999999999999E-12</v>
      </c>
      <c r="U146" s="128">
        <v>462690</v>
      </c>
      <c r="V146" s="126" t="s">
        <v>52</v>
      </c>
      <c r="W146" s="147" t="s">
        <v>52</v>
      </c>
    </row>
    <row r="147" spans="1:23" ht="14" customHeight="1" x14ac:dyDescent="0.2">
      <c r="A147" s="131" t="s">
        <v>330</v>
      </c>
      <c r="B147">
        <v>15</v>
      </c>
      <c r="C147">
        <v>78817929</v>
      </c>
      <c r="D147" s="124" t="s">
        <v>201</v>
      </c>
      <c r="E147" s="141" t="s">
        <v>200</v>
      </c>
      <c r="F147" s="131">
        <v>-6.4399864000000001E-2</v>
      </c>
      <c r="G147" s="128">
        <v>2.3099999999999999E-2</v>
      </c>
      <c r="H147" s="128">
        <v>5.3099999999999996E-3</v>
      </c>
      <c r="I147" s="128">
        <v>28759</v>
      </c>
      <c r="J147" s="128">
        <v>8485</v>
      </c>
      <c r="K147" s="128">
        <v>20272</v>
      </c>
      <c r="L147" s="131">
        <v>-2.4799999999999999E-2</v>
      </c>
      <c r="M147" s="128">
        <v>1.7100000000000001E-2</v>
      </c>
      <c r="N147" s="128">
        <v>0.1487</v>
      </c>
      <c r="O147" s="128">
        <v>357017</v>
      </c>
      <c r="P147" s="128">
        <v>13971</v>
      </c>
      <c r="Q147" s="139">
        <v>343031</v>
      </c>
      <c r="R147" s="131">
        <v>1.9216400000000002E-2</v>
      </c>
      <c r="S147" s="128">
        <v>1.4618299999999999E-3</v>
      </c>
      <c r="T147" s="129">
        <v>1.8E-39</v>
      </c>
      <c r="U147" s="128">
        <v>462690</v>
      </c>
      <c r="V147" s="126" t="s">
        <v>52</v>
      </c>
      <c r="W147" s="147" t="s">
        <v>52</v>
      </c>
    </row>
    <row r="148" spans="1:23" ht="14" customHeight="1" x14ac:dyDescent="0.2">
      <c r="A148" s="131" t="s">
        <v>326</v>
      </c>
      <c r="B148">
        <v>18</v>
      </c>
      <c r="C148">
        <v>72946216</v>
      </c>
      <c r="D148" s="124" t="s">
        <v>199</v>
      </c>
      <c r="E148" s="141" t="s">
        <v>198</v>
      </c>
      <c r="F148" s="131">
        <v>0.34170139799999999</v>
      </c>
      <c r="G148" s="128">
        <v>7.3099999999999998E-2</v>
      </c>
      <c r="H148" s="129">
        <v>2.9100000000000001E-6</v>
      </c>
      <c r="I148" s="128">
        <v>28759</v>
      </c>
      <c r="J148" s="128">
        <v>8485</v>
      </c>
      <c r="K148" s="128">
        <v>20272</v>
      </c>
      <c r="L148" s="131">
        <v>-6.0199999999999997E-2</v>
      </c>
      <c r="M148" s="128">
        <v>7.0099999999999996E-2</v>
      </c>
      <c r="N148" s="128">
        <v>0.39090000000000003</v>
      </c>
      <c r="O148" s="128">
        <v>299514</v>
      </c>
      <c r="P148" s="128">
        <v>10507</v>
      </c>
      <c r="Q148" s="139">
        <v>288986</v>
      </c>
      <c r="R148" s="131">
        <v>-2.74807E-3</v>
      </c>
      <c r="S148" s="128">
        <v>4.0225299999999999E-3</v>
      </c>
      <c r="T148" s="128">
        <v>0.49</v>
      </c>
      <c r="U148" s="128">
        <v>462690</v>
      </c>
      <c r="V148" s="126" t="s">
        <v>52</v>
      </c>
      <c r="W148" s="147" t="s">
        <v>52</v>
      </c>
    </row>
    <row r="149" spans="1:23" ht="14" customHeight="1" x14ac:dyDescent="0.2">
      <c r="A149" s="131" t="s">
        <v>396</v>
      </c>
      <c r="B149">
        <v>14</v>
      </c>
      <c r="C149">
        <v>57342912</v>
      </c>
      <c r="D149" s="124" t="s">
        <v>201</v>
      </c>
      <c r="E149" s="141" t="s">
        <v>200</v>
      </c>
      <c r="F149" s="131">
        <v>8.1963179999999993E-3</v>
      </c>
      <c r="G149" s="128">
        <v>2.3599999999999999E-2</v>
      </c>
      <c r="H149" s="128">
        <v>0.72760000000000002</v>
      </c>
      <c r="I149" s="128">
        <v>28759</v>
      </c>
      <c r="J149" s="128">
        <v>8485</v>
      </c>
      <c r="K149" s="128">
        <v>20272</v>
      </c>
      <c r="L149" s="131">
        <v>3.4000000000000002E-2</v>
      </c>
      <c r="M149" s="128">
        <v>1.7000000000000001E-2</v>
      </c>
      <c r="N149" s="128">
        <v>4.4990000000000002E-2</v>
      </c>
      <c r="O149" s="128">
        <v>354999</v>
      </c>
      <c r="P149" s="128">
        <v>13500</v>
      </c>
      <c r="Q149" s="139">
        <v>341478</v>
      </c>
      <c r="R149" s="131">
        <v>8.3380799999999995E-3</v>
      </c>
      <c r="S149" s="128">
        <v>1.4023E-3</v>
      </c>
      <c r="T149" s="129">
        <v>2.7000000000000002E-9</v>
      </c>
      <c r="U149" s="128">
        <v>462690</v>
      </c>
      <c r="V149" s="126" t="s">
        <v>52</v>
      </c>
      <c r="W149" s="147" t="s">
        <v>52</v>
      </c>
    </row>
    <row r="150" spans="1:23" ht="14" customHeight="1" x14ac:dyDescent="0.2">
      <c r="A150" s="131" t="s">
        <v>370</v>
      </c>
      <c r="B150">
        <v>17</v>
      </c>
      <c r="C150">
        <v>27588806</v>
      </c>
      <c r="D150" s="124" t="s">
        <v>199</v>
      </c>
      <c r="E150" s="141" t="s">
        <v>201</v>
      </c>
      <c r="F150" s="131">
        <v>3.0296394000000001E-2</v>
      </c>
      <c r="G150" s="128">
        <v>2.87E-2</v>
      </c>
      <c r="H150" s="128">
        <v>0.29120000000000001</v>
      </c>
      <c r="I150" s="128">
        <v>28759</v>
      </c>
      <c r="J150" s="128">
        <v>8485</v>
      </c>
      <c r="K150" s="128">
        <v>20272</v>
      </c>
      <c r="L150" s="131">
        <v>2.7000000000000001E-3</v>
      </c>
      <c r="M150" s="128">
        <v>2.1600000000000001E-2</v>
      </c>
      <c r="N150" s="128">
        <v>0.9002</v>
      </c>
      <c r="O150" s="128">
        <v>355698</v>
      </c>
      <c r="P150" s="128">
        <v>13368</v>
      </c>
      <c r="Q150" s="139">
        <v>342330</v>
      </c>
      <c r="R150" s="131">
        <v>1.14612E-2</v>
      </c>
      <c r="S150" s="128">
        <v>1.7967899999999999E-3</v>
      </c>
      <c r="T150" s="129">
        <v>1.8E-10</v>
      </c>
      <c r="U150" s="128">
        <v>462690</v>
      </c>
      <c r="V150" s="126" t="s">
        <v>52</v>
      </c>
      <c r="W150" s="147" t="s">
        <v>52</v>
      </c>
    </row>
    <row r="151" spans="1:23" ht="14" customHeight="1" x14ac:dyDescent="0.2">
      <c r="A151" s="131" t="s">
        <v>327</v>
      </c>
      <c r="B151">
        <v>14</v>
      </c>
      <c r="C151">
        <v>57891292</v>
      </c>
      <c r="D151" s="124" t="s">
        <v>198</v>
      </c>
      <c r="E151" s="141" t="s">
        <v>201</v>
      </c>
      <c r="F151" s="131">
        <v>-0.17880375200000001</v>
      </c>
      <c r="G151" s="128">
        <v>3.8699999999999998E-2</v>
      </c>
      <c r="H151" s="129">
        <v>3.7500000000000001E-6</v>
      </c>
      <c r="I151" s="128">
        <v>28759</v>
      </c>
      <c r="J151" s="128">
        <v>8485</v>
      </c>
      <c r="K151" s="128">
        <v>20272</v>
      </c>
      <c r="L151" s="131">
        <v>-6.2100000000000002E-2</v>
      </c>
      <c r="M151" s="128">
        <v>2.5700000000000001E-2</v>
      </c>
      <c r="N151" s="128">
        <v>1.553E-2</v>
      </c>
      <c r="O151" s="128">
        <v>353751</v>
      </c>
      <c r="P151" s="128">
        <v>12989</v>
      </c>
      <c r="Q151" s="139">
        <v>340701</v>
      </c>
      <c r="R151" s="131">
        <v>-1.15974E-3</v>
      </c>
      <c r="S151" s="128">
        <v>2.01038E-3</v>
      </c>
      <c r="T151" s="128">
        <v>0.56000000000000005</v>
      </c>
      <c r="U151" s="128">
        <v>462690</v>
      </c>
      <c r="V151" s="126" t="s">
        <v>52</v>
      </c>
      <c r="W151" s="147" t="s">
        <v>52</v>
      </c>
    </row>
    <row r="152" spans="1:23" ht="14" customHeight="1" x14ac:dyDescent="0.2">
      <c r="A152" s="131" t="s">
        <v>365</v>
      </c>
      <c r="B152">
        <v>16</v>
      </c>
      <c r="C152">
        <v>69556715</v>
      </c>
      <c r="D152" s="124" t="s">
        <v>200</v>
      </c>
      <c r="E152" s="141" t="s">
        <v>201</v>
      </c>
      <c r="F152" s="131">
        <v>-9.3031399999999997E-3</v>
      </c>
      <c r="G152" s="128">
        <v>2.35E-2</v>
      </c>
      <c r="H152" s="128">
        <v>0.69310000000000005</v>
      </c>
      <c r="I152" s="128">
        <v>28759</v>
      </c>
      <c r="J152" s="128">
        <v>8485</v>
      </c>
      <c r="K152" s="128">
        <v>20272</v>
      </c>
      <c r="L152" s="131">
        <v>-6.4999999999999997E-3</v>
      </c>
      <c r="M152" s="128">
        <v>1.7299999999999999E-2</v>
      </c>
      <c r="N152" s="128">
        <v>0.70569999999999999</v>
      </c>
      <c r="O152" s="128">
        <v>353847</v>
      </c>
      <c r="P152" s="128">
        <v>12931</v>
      </c>
      <c r="Q152" s="139">
        <v>340916</v>
      </c>
      <c r="R152" s="131">
        <v>-9.2406999999999993E-3</v>
      </c>
      <c r="S152" s="128">
        <v>1.4136699999999999E-3</v>
      </c>
      <c r="T152" s="129">
        <v>6.3000000000000002E-11</v>
      </c>
      <c r="U152" s="128">
        <v>462690</v>
      </c>
      <c r="V152" s="126" t="s">
        <v>52</v>
      </c>
      <c r="W152" s="147" t="s">
        <v>52</v>
      </c>
    </row>
    <row r="153" spans="1:23" ht="14" customHeight="1" x14ac:dyDescent="0.2">
      <c r="A153" s="131" t="s">
        <v>418</v>
      </c>
      <c r="B153">
        <v>1</v>
      </c>
      <c r="C153">
        <v>107593201</v>
      </c>
      <c r="D153" s="124" t="s">
        <v>200</v>
      </c>
      <c r="E153" s="141" t="s">
        <v>199</v>
      </c>
      <c r="F153" s="131">
        <v>-2.1203208000000001E-2</v>
      </c>
      <c r="G153" s="128">
        <v>2.3300000000000001E-2</v>
      </c>
      <c r="H153" s="128">
        <v>0.36259999999999998</v>
      </c>
      <c r="I153" s="128">
        <v>28759</v>
      </c>
      <c r="J153" s="128">
        <v>8485</v>
      </c>
      <c r="K153" s="128">
        <v>20272</v>
      </c>
      <c r="L153" s="131">
        <v>3.04E-2</v>
      </c>
      <c r="M153" s="128">
        <v>1.7399999999999999E-2</v>
      </c>
      <c r="N153" s="128">
        <v>8.0310000000000006E-2</v>
      </c>
      <c r="O153" s="128">
        <v>356860</v>
      </c>
      <c r="P153" s="128">
        <v>13941</v>
      </c>
      <c r="Q153" s="139">
        <v>342908</v>
      </c>
      <c r="R153" s="131">
        <v>8.3477299999999994E-3</v>
      </c>
      <c r="S153" s="128">
        <v>1.4642399999999999E-3</v>
      </c>
      <c r="T153" s="129">
        <v>1.2E-8</v>
      </c>
      <c r="U153" s="128">
        <v>462690</v>
      </c>
      <c r="V153" s="126" t="s">
        <v>52</v>
      </c>
      <c r="W153" s="147" t="s">
        <v>52</v>
      </c>
    </row>
    <row r="154" spans="1:23" ht="14" customHeight="1" x14ac:dyDescent="0.2">
      <c r="A154" s="131" t="s">
        <v>328</v>
      </c>
      <c r="B154">
        <v>13</v>
      </c>
      <c r="C154">
        <v>34888192</v>
      </c>
      <c r="D154" s="124" t="s">
        <v>198</v>
      </c>
      <c r="E154" s="141" t="s">
        <v>201</v>
      </c>
      <c r="F154" s="131">
        <v>0.29290093</v>
      </c>
      <c r="G154" s="128">
        <v>5.3900000000000003E-2</v>
      </c>
      <c r="H154" s="129">
        <v>5.4200000000000002E-8</v>
      </c>
      <c r="I154" s="128">
        <v>28759</v>
      </c>
      <c r="J154" s="128">
        <v>8485</v>
      </c>
      <c r="K154" s="128">
        <v>20272</v>
      </c>
      <c r="L154" s="131">
        <v>4.5600000000000002E-2</v>
      </c>
      <c r="M154" s="128">
        <v>3.95E-2</v>
      </c>
      <c r="N154" s="128">
        <v>0.24759999999999999</v>
      </c>
      <c r="O154" s="128">
        <v>356608</v>
      </c>
      <c r="P154" s="128">
        <v>13814</v>
      </c>
      <c r="Q154" s="139">
        <v>342791</v>
      </c>
      <c r="R154" s="131">
        <v>-1.82672E-3</v>
      </c>
      <c r="S154" s="128">
        <v>3.3251600000000002E-3</v>
      </c>
      <c r="T154" s="128">
        <v>0.57999999999999996</v>
      </c>
      <c r="U154" s="128">
        <v>462690</v>
      </c>
      <c r="V154" s="126" t="s">
        <v>52</v>
      </c>
      <c r="W154" s="147" t="s">
        <v>52</v>
      </c>
    </row>
    <row r="155" spans="1:23" ht="14" customHeight="1" x14ac:dyDescent="0.2">
      <c r="A155" s="131" t="s">
        <v>400</v>
      </c>
      <c r="B155">
        <v>3</v>
      </c>
      <c r="C155">
        <v>157412246</v>
      </c>
      <c r="D155" s="124" t="s">
        <v>201</v>
      </c>
      <c r="E155" s="141" t="s">
        <v>200</v>
      </c>
      <c r="F155" s="131">
        <v>1.1295960000000001E-2</v>
      </c>
      <c r="G155" s="128">
        <v>2.4400000000000002E-2</v>
      </c>
      <c r="H155" s="128">
        <v>0.64400000000000002</v>
      </c>
      <c r="I155" s="128">
        <v>28759</v>
      </c>
      <c r="J155" s="128">
        <v>8485</v>
      </c>
      <c r="K155" s="128">
        <v>20272</v>
      </c>
      <c r="L155" s="131">
        <v>-2.86E-2</v>
      </c>
      <c r="M155" s="128">
        <v>1.7600000000000001E-2</v>
      </c>
      <c r="N155" s="128">
        <v>0.1045</v>
      </c>
      <c r="O155" s="128">
        <v>356681</v>
      </c>
      <c r="P155" s="128">
        <v>13863</v>
      </c>
      <c r="Q155" s="139">
        <v>342766</v>
      </c>
      <c r="R155" s="131">
        <v>-8.7718899999999992E-3</v>
      </c>
      <c r="S155" s="128">
        <v>1.48073E-3</v>
      </c>
      <c r="T155" s="129">
        <v>3.1E-9</v>
      </c>
      <c r="U155" s="128">
        <v>462690</v>
      </c>
      <c r="V155" s="126" t="s">
        <v>52</v>
      </c>
      <c r="W155" s="147" t="s">
        <v>52</v>
      </c>
    </row>
    <row r="156" spans="1:23" ht="14" customHeight="1" x14ac:dyDescent="0.2">
      <c r="A156" s="131" t="s">
        <v>339</v>
      </c>
      <c r="B156">
        <v>5</v>
      </c>
      <c r="C156">
        <v>166993972</v>
      </c>
      <c r="D156" s="124" t="s">
        <v>198</v>
      </c>
      <c r="E156" s="141" t="s">
        <v>199</v>
      </c>
      <c r="F156" s="131">
        <v>2.9597636E-2</v>
      </c>
      <c r="G156" s="128">
        <v>2.4199999999999999E-2</v>
      </c>
      <c r="H156" s="128">
        <v>0.22239999999999999</v>
      </c>
      <c r="I156" s="128">
        <v>28759</v>
      </c>
      <c r="J156" s="128">
        <v>8485</v>
      </c>
      <c r="K156" s="128">
        <v>20272</v>
      </c>
      <c r="L156" s="131">
        <v>1.83E-2</v>
      </c>
      <c r="M156" s="128">
        <v>1.77E-2</v>
      </c>
      <c r="N156" s="128">
        <v>0.30359999999999998</v>
      </c>
      <c r="O156" s="128">
        <v>353979</v>
      </c>
      <c r="P156" s="128">
        <v>12948</v>
      </c>
      <c r="Q156" s="139">
        <v>341022</v>
      </c>
      <c r="R156" s="131">
        <v>1.1138800000000001E-2</v>
      </c>
      <c r="S156" s="128">
        <v>1.4379E-3</v>
      </c>
      <c r="T156" s="129">
        <v>9.3999999999999997E-15</v>
      </c>
      <c r="U156" s="128">
        <v>462690</v>
      </c>
      <c r="V156" s="126" t="s">
        <v>52</v>
      </c>
      <c r="W156" s="147" t="s">
        <v>52</v>
      </c>
    </row>
    <row r="157" spans="1:23" ht="14" customHeight="1" x14ac:dyDescent="0.2">
      <c r="A157" s="131" t="s">
        <v>332</v>
      </c>
      <c r="B157">
        <v>11</v>
      </c>
      <c r="C157">
        <v>112877304</v>
      </c>
      <c r="D157" s="124" t="s">
        <v>199</v>
      </c>
      <c r="E157" s="141" t="s">
        <v>198</v>
      </c>
      <c r="F157" s="131">
        <v>3.0703778000000001E-2</v>
      </c>
      <c r="G157" s="128">
        <v>2.24E-2</v>
      </c>
      <c r="H157" s="128">
        <v>0.17019999999999999</v>
      </c>
      <c r="I157" s="128">
        <v>28759</v>
      </c>
      <c r="J157" s="128">
        <v>8485</v>
      </c>
      <c r="K157" s="128">
        <v>20272</v>
      </c>
      <c r="L157" s="131">
        <v>5.2699999999999997E-2</v>
      </c>
      <c r="M157" s="128">
        <v>1.67E-2</v>
      </c>
      <c r="N157" s="128">
        <v>1.6459999999999999E-3</v>
      </c>
      <c r="O157" s="128">
        <v>357036</v>
      </c>
      <c r="P157" s="128">
        <v>13981</v>
      </c>
      <c r="Q157" s="139">
        <v>343048</v>
      </c>
      <c r="R157" s="131">
        <v>1.52438E-2</v>
      </c>
      <c r="S157" s="128">
        <v>1.42114E-3</v>
      </c>
      <c r="T157" s="129">
        <v>7.6E-27</v>
      </c>
      <c r="U157" s="128">
        <v>462690</v>
      </c>
      <c r="V157" s="126" t="s">
        <v>52</v>
      </c>
      <c r="W157" s="147" t="s">
        <v>52</v>
      </c>
    </row>
    <row r="158" spans="1:23" ht="14" customHeight="1" thickBot="1" x14ac:dyDescent="0.25">
      <c r="A158" s="132"/>
      <c r="B158" s="123"/>
      <c r="C158" s="123"/>
      <c r="D158" s="152"/>
      <c r="E158" s="153"/>
      <c r="F158" s="132"/>
      <c r="G158" s="123"/>
      <c r="H158" s="123"/>
      <c r="I158" s="123"/>
      <c r="J158" s="123"/>
      <c r="K158" s="123"/>
      <c r="L158" s="132"/>
      <c r="M158" s="123"/>
      <c r="N158" s="123"/>
      <c r="O158" s="123"/>
      <c r="P158" s="123"/>
      <c r="Q158" s="133"/>
      <c r="R158" s="132"/>
      <c r="S158" s="123"/>
      <c r="T158" s="123"/>
      <c r="U158" s="123"/>
      <c r="V158" s="127"/>
      <c r="W158" s="148"/>
    </row>
    <row r="161" spans="1:2" ht="14" customHeight="1" x14ac:dyDescent="0.2">
      <c r="A161" s="48" t="s">
        <v>162</v>
      </c>
      <c r="B161" s="1"/>
    </row>
    <row r="162" spans="1:2" ht="14" customHeight="1" x14ac:dyDescent="0.2">
      <c r="A162" s="1" t="s">
        <v>197</v>
      </c>
      <c r="B162" s="1" t="s">
        <v>649</v>
      </c>
    </row>
    <row r="163" spans="1:2" ht="14" customHeight="1" x14ac:dyDescent="0.2">
      <c r="A163" s="1" t="s">
        <v>196</v>
      </c>
      <c r="B163" s="1" t="s">
        <v>650</v>
      </c>
    </row>
    <row r="164" spans="1:2" ht="14" customHeight="1" x14ac:dyDescent="0.2">
      <c r="A164" s="1" t="s">
        <v>469</v>
      </c>
      <c r="B164" s="1" t="s">
        <v>651</v>
      </c>
    </row>
    <row r="165" spans="1:2" ht="14" customHeight="1" x14ac:dyDescent="0.2">
      <c r="A165" s="1" t="s">
        <v>484</v>
      </c>
      <c r="B165" s="1" t="s">
        <v>485</v>
      </c>
    </row>
    <row r="166" spans="1:2" ht="14" customHeight="1" x14ac:dyDescent="0.2">
      <c r="A166" s="1" t="s">
        <v>644</v>
      </c>
      <c r="B166" s="1" t="s">
        <v>645</v>
      </c>
    </row>
    <row r="167" spans="1:2" ht="14" customHeight="1" x14ac:dyDescent="0.2">
      <c r="A167" s="1" t="s">
        <v>648</v>
      </c>
      <c r="B167" s="1" t="s">
        <v>652</v>
      </c>
    </row>
    <row r="168" spans="1:2" ht="14" customHeight="1" x14ac:dyDescent="0.2">
      <c r="A168" s="1" t="s">
        <v>591</v>
      </c>
      <c r="B168" s="1" t="s">
        <v>482</v>
      </c>
    </row>
    <row r="169" spans="1:2" ht="14" customHeight="1" x14ac:dyDescent="0.2">
      <c r="A169" s="1" t="s">
        <v>592</v>
      </c>
      <c r="B169" s="1" t="s">
        <v>483</v>
      </c>
    </row>
    <row r="170" spans="1:2" ht="14" customHeight="1" x14ac:dyDescent="0.2">
      <c r="A170" s="1" t="s">
        <v>486</v>
      </c>
      <c r="B170" s="1" t="s">
        <v>487</v>
      </c>
    </row>
    <row r="171" spans="1:2" ht="14" customHeight="1" x14ac:dyDescent="0.2">
      <c r="A171" s="1" t="s">
        <v>488</v>
      </c>
      <c r="B171" s="1" t="s">
        <v>489</v>
      </c>
    </row>
    <row r="172" spans="1:2" ht="14" customHeight="1" x14ac:dyDescent="0.2">
      <c r="A172" s="1" t="s">
        <v>490</v>
      </c>
      <c r="B172" s="1" t="s">
        <v>491</v>
      </c>
    </row>
  </sheetData>
  <mergeCells count="26">
    <mergeCell ref="I3:I4"/>
    <mergeCell ref="J3:J4"/>
    <mergeCell ref="K3:K4"/>
    <mergeCell ref="A3:A4"/>
    <mergeCell ref="B3:B4"/>
    <mergeCell ref="C3:C4"/>
    <mergeCell ref="D3:D4"/>
    <mergeCell ref="E3:E4"/>
    <mergeCell ref="F3:F4"/>
    <mergeCell ref="G3:G4"/>
    <mergeCell ref="F6:K6"/>
    <mergeCell ref="L6:Q6"/>
    <mergeCell ref="R6:W6"/>
    <mergeCell ref="T3:T4"/>
    <mergeCell ref="U3:U4"/>
    <mergeCell ref="V3:V4"/>
    <mergeCell ref="W3:W4"/>
    <mergeCell ref="R3:R4"/>
    <mergeCell ref="L3:L4"/>
    <mergeCell ref="M3:M4"/>
    <mergeCell ref="N3:N4"/>
    <mergeCell ref="O3:O4"/>
    <mergeCell ref="S3:S4"/>
    <mergeCell ref="P3:P4"/>
    <mergeCell ref="Q3:Q4"/>
    <mergeCell ref="H3:H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43408-FA94-427D-996E-96D01F5412B9}">
  <dimension ref="A1:AE430"/>
  <sheetViews>
    <sheetView topLeftCell="A52" zoomScale="75" zoomScaleNormal="75" workbookViewId="0">
      <selection activeCell="M114" sqref="M114"/>
    </sheetView>
  </sheetViews>
  <sheetFormatPr baseColWidth="10" defaultColWidth="10.83203125" defaultRowHeight="14" customHeight="1" x14ac:dyDescent="0.15"/>
  <cols>
    <col min="1" max="1" width="27.33203125" style="1" customWidth="1"/>
    <col min="2" max="2" width="30.1640625" style="1" customWidth="1"/>
    <col min="3" max="3" width="20.1640625" style="1" customWidth="1"/>
    <col min="4" max="4" width="26.83203125" style="1" customWidth="1"/>
    <col min="5" max="5" width="11.1640625" style="1" customWidth="1"/>
    <col min="6" max="10" width="11" style="1" bestFit="1" customWidth="1"/>
    <col min="11" max="11" width="13" style="1" bestFit="1" customWidth="1"/>
    <col min="12" max="12" width="12.83203125" style="1" bestFit="1" customWidth="1"/>
    <col min="13" max="16" width="11" style="1" bestFit="1" customWidth="1"/>
    <col min="17" max="17" width="14.1640625" style="1" customWidth="1"/>
    <col min="18" max="18" width="13.33203125" style="1" customWidth="1"/>
    <col min="19" max="19" width="10.33203125" style="1" customWidth="1"/>
    <col min="20" max="20" width="10.5" style="1" customWidth="1"/>
    <col min="21" max="21" width="10" style="1" customWidth="1"/>
    <col min="22" max="22" width="13" style="1" customWidth="1"/>
    <col min="23" max="23" width="9.83203125" style="1" customWidth="1"/>
    <col min="24" max="24" width="7" style="1" customWidth="1"/>
    <col min="25" max="25" width="11.1640625" style="1" customWidth="1"/>
    <col min="26" max="26" width="9.6640625" style="1" customWidth="1"/>
    <col min="27" max="27" width="10.1640625" style="1" customWidth="1"/>
    <col min="28" max="28" width="5.33203125" style="1" customWidth="1"/>
    <col min="29" max="30" width="10.83203125" style="1"/>
    <col min="31" max="31" width="41.5" style="1" customWidth="1"/>
    <col min="32" max="16384" width="10.83203125" style="1"/>
  </cols>
  <sheetData>
    <row r="1" spans="1:27" ht="14" customHeight="1" x14ac:dyDescent="0.15">
      <c r="A1" s="41" t="s">
        <v>608</v>
      </c>
      <c r="B1" s="41"/>
      <c r="C1" s="41"/>
      <c r="D1" s="32"/>
      <c r="E1" s="34"/>
      <c r="F1" s="35"/>
      <c r="G1" s="35"/>
      <c r="H1" s="35"/>
      <c r="I1" s="35"/>
      <c r="J1" s="35"/>
      <c r="K1" s="35"/>
      <c r="L1" s="35"/>
      <c r="M1" s="30"/>
      <c r="N1" s="35"/>
      <c r="O1" s="34"/>
      <c r="P1" s="30"/>
      <c r="Q1" s="33"/>
      <c r="R1" s="33"/>
      <c r="S1" s="33"/>
      <c r="T1" s="32"/>
      <c r="U1" s="31"/>
      <c r="V1" s="31"/>
      <c r="W1" s="30"/>
      <c r="X1" s="10"/>
      <c r="Z1" s="10"/>
    </row>
    <row r="2" spans="1:27" ht="14" customHeight="1" thickBot="1" x14ac:dyDescent="0.2">
      <c r="A2" s="41"/>
      <c r="B2" s="40"/>
      <c r="C2" s="40"/>
      <c r="D2" s="39"/>
      <c r="E2" s="38"/>
      <c r="F2" s="37"/>
      <c r="G2" s="37"/>
      <c r="H2" s="37"/>
      <c r="I2" s="37"/>
      <c r="J2" s="37"/>
      <c r="K2" s="37"/>
      <c r="L2" s="37"/>
      <c r="M2" s="36"/>
      <c r="N2" s="35"/>
      <c r="O2" s="34"/>
      <c r="P2" s="30"/>
      <c r="Q2" s="33"/>
      <c r="R2" s="33"/>
      <c r="S2" s="33"/>
      <c r="T2" s="32"/>
      <c r="U2" s="31"/>
      <c r="V2" s="31"/>
      <c r="W2" s="30"/>
      <c r="X2" s="10"/>
      <c r="Z2" s="10"/>
    </row>
    <row r="3" spans="1:27" ht="14" customHeight="1" thickBot="1" x14ac:dyDescent="0.2">
      <c r="A3" s="29"/>
      <c r="B3" s="29"/>
      <c r="C3" s="29"/>
      <c r="D3" s="212" t="s">
        <v>41</v>
      </c>
      <c r="E3" s="213"/>
      <c r="F3" s="213"/>
      <c r="G3" s="213"/>
      <c r="H3" s="213"/>
      <c r="I3" s="213"/>
      <c r="J3" s="213"/>
      <c r="K3" s="213"/>
      <c r="L3" s="213"/>
      <c r="M3" s="214"/>
      <c r="N3" s="215" t="s">
        <v>40</v>
      </c>
      <c r="O3" s="216"/>
      <c r="P3" s="217"/>
      <c r="Q3" s="218" t="s">
        <v>39</v>
      </c>
      <c r="R3" s="219"/>
      <c r="S3" s="220"/>
      <c r="T3" s="215" t="s">
        <v>38</v>
      </c>
      <c r="U3" s="216"/>
      <c r="V3" s="216"/>
      <c r="W3" s="217"/>
      <c r="X3" s="215" t="s">
        <v>37</v>
      </c>
      <c r="Y3" s="216"/>
      <c r="Z3" s="216"/>
      <c r="AA3" s="217"/>
    </row>
    <row r="4" spans="1:27" ht="14" customHeight="1" thickBot="1" x14ac:dyDescent="0.2">
      <c r="A4" s="28" t="s">
        <v>596</v>
      </c>
      <c r="B4" s="28" t="s">
        <v>36</v>
      </c>
      <c r="C4" s="28" t="s">
        <v>35</v>
      </c>
      <c r="D4" s="53" t="s">
        <v>34</v>
      </c>
      <c r="E4" s="27" t="s">
        <v>20</v>
      </c>
      <c r="F4" s="26" t="s">
        <v>19</v>
      </c>
      <c r="G4" s="26" t="s">
        <v>18</v>
      </c>
      <c r="H4" s="26" t="s">
        <v>33</v>
      </c>
      <c r="I4" s="25" t="s">
        <v>32</v>
      </c>
      <c r="J4" s="25" t="s">
        <v>31</v>
      </c>
      <c r="K4" s="25" t="s">
        <v>30</v>
      </c>
      <c r="L4" s="25" t="s">
        <v>29</v>
      </c>
      <c r="M4" s="23" t="s">
        <v>17</v>
      </c>
      <c r="N4" s="54" t="s">
        <v>28</v>
      </c>
      <c r="O4" s="24" t="s">
        <v>27</v>
      </c>
      <c r="P4" s="23" t="s">
        <v>26</v>
      </c>
      <c r="Q4" s="22" t="s">
        <v>25</v>
      </c>
      <c r="R4" s="16" t="s">
        <v>18</v>
      </c>
      <c r="S4" s="21" t="s">
        <v>17</v>
      </c>
      <c r="T4" s="20" t="s">
        <v>24</v>
      </c>
      <c r="U4" s="19" t="s">
        <v>23</v>
      </c>
      <c r="V4" s="18" t="s">
        <v>22</v>
      </c>
      <c r="W4" s="15" t="s">
        <v>21</v>
      </c>
      <c r="X4" s="17" t="s">
        <v>20</v>
      </c>
      <c r="Y4" s="16" t="s">
        <v>19</v>
      </c>
      <c r="Z4" s="16" t="s">
        <v>18</v>
      </c>
      <c r="AA4" s="15" t="s">
        <v>17</v>
      </c>
    </row>
    <row r="5" spans="1:27" ht="14" customHeight="1" x14ac:dyDescent="0.15">
      <c r="A5" s="14"/>
      <c r="B5" s="14"/>
      <c r="C5" s="55"/>
      <c r="D5" s="13"/>
      <c r="E5" s="56"/>
      <c r="F5" s="56"/>
      <c r="G5" s="56"/>
      <c r="H5" s="56"/>
      <c r="I5" s="56"/>
      <c r="J5" s="56"/>
      <c r="K5" s="56"/>
      <c r="L5" s="56"/>
      <c r="M5" s="12"/>
      <c r="N5" s="56"/>
      <c r="O5" s="56"/>
      <c r="P5" s="56"/>
      <c r="Q5" s="13"/>
      <c r="R5" s="56"/>
      <c r="S5" s="12"/>
      <c r="T5" s="56"/>
      <c r="U5" s="56"/>
      <c r="V5" s="56"/>
      <c r="W5" s="56"/>
      <c r="X5" s="13"/>
      <c r="Y5" s="56"/>
      <c r="Z5" s="56"/>
      <c r="AA5" s="12"/>
    </row>
    <row r="6" spans="1:27" ht="14" customHeight="1" x14ac:dyDescent="0.15">
      <c r="A6" s="8" t="s">
        <v>56</v>
      </c>
      <c r="B6" s="8" t="s">
        <v>16</v>
      </c>
      <c r="C6" s="55" t="s">
        <v>6</v>
      </c>
      <c r="D6" s="7" t="s">
        <v>4</v>
      </c>
      <c r="E6" s="55">
        <v>89</v>
      </c>
      <c r="F6" s="55">
        <v>1.7447501979130701E-2</v>
      </c>
      <c r="G6" s="55">
        <v>0.13641813226778901</v>
      </c>
      <c r="H6" s="55">
        <f t="shared" ref="H6:H10" si="0">F6-1.96*G6</f>
        <v>-0.24993203726573576</v>
      </c>
      <c r="I6" s="55">
        <f t="shared" ref="I6:I10" si="1">F6+1.96*G6</f>
        <v>0.28482704122399716</v>
      </c>
      <c r="J6" s="55">
        <f t="shared" ref="J6:J10" si="2">EXP(F6)</f>
        <v>1.0176005987309935</v>
      </c>
      <c r="K6" s="55">
        <f t="shared" ref="K6:K10" si="3">EXP(H6)</f>
        <v>0.7788537143007247</v>
      </c>
      <c r="L6" s="55">
        <f t="shared" ref="L6:L10" si="4">EXP(I6)</f>
        <v>1.3295320539973097</v>
      </c>
      <c r="M6" s="6">
        <v>0.89823029888924499</v>
      </c>
      <c r="N6" s="55">
        <v>122.602975668368</v>
      </c>
      <c r="O6" s="55">
        <v>88</v>
      </c>
      <c r="P6" s="55">
        <v>8.7249089653965092E-3</v>
      </c>
      <c r="Q6" s="7">
        <v>4.3972347392844304E-3</v>
      </c>
      <c r="R6" s="55">
        <v>4.0072241430370104E-3</v>
      </c>
      <c r="S6" s="6">
        <v>0.27552643228636198</v>
      </c>
      <c r="T6" s="55">
        <v>3.0493186989873199E-3</v>
      </c>
      <c r="U6" s="55">
        <v>6.8794033220683805E-4</v>
      </c>
      <c r="V6" s="55" t="b">
        <v>1</v>
      </c>
      <c r="W6" s="59">
        <v>1.54623786818308E-23</v>
      </c>
      <c r="X6" s="7">
        <v>89</v>
      </c>
      <c r="Y6" s="55">
        <v>4.6099991717117102E-2</v>
      </c>
      <c r="Z6" s="55">
        <v>0.141876692078167</v>
      </c>
      <c r="AA6" s="6">
        <v>0.74523406088733601</v>
      </c>
    </row>
    <row r="7" spans="1:27" ht="14" customHeight="1" x14ac:dyDescent="0.15">
      <c r="A7" s="8" t="s">
        <v>56</v>
      </c>
      <c r="B7" s="8" t="s">
        <v>16</v>
      </c>
      <c r="C7" s="55" t="s">
        <v>6</v>
      </c>
      <c r="D7" s="7" t="s">
        <v>3</v>
      </c>
      <c r="E7" s="55">
        <v>89</v>
      </c>
      <c r="F7" s="55">
        <v>-0.31520295339881399</v>
      </c>
      <c r="G7" s="55">
        <v>0.33236192377108997</v>
      </c>
      <c r="H7" s="55">
        <f t="shared" si="0"/>
        <v>-0.96663232399015031</v>
      </c>
      <c r="I7" s="55">
        <f t="shared" si="1"/>
        <v>0.33622641719252233</v>
      </c>
      <c r="J7" s="55">
        <f t="shared" si="2"/>
        <v>0.72964077616562228</v>
      </c>
      <c r="K7" s="55">
        <f t="shared" si="3"/>
        <v>0.38036181900786742</v>
      </c>
      <c r="L7" s="55">
        <f t="shared" si="4"/>
        <v>1.3996558950954014</v>
      </c>
      <c r="M7" s="6">
        <v>0.345566709674544</v>
      </c>
      <c r="N7" s="55">
        <v>120.929250530636</v>
      </c>
      <c r="O7" s="55">
        <v>87</v>
      </c>
      <c r="P7" s="55">
        <v>9.4625636970355805E-3</v>
      </c>
      <c r="Q7" s="7"/>
      <c r="R7" s="55"/>
      <c r="S7" s="6"/>
      <c r="T7" s="55"/>
      <c r="U7" s="55"/>
      <c r="V7" s="55"/>
      <c r="W7" s="55"/>
      <c r="X7" s="7"/>
      <c r="Y7" s="55"/>
      <c r="Z7" s="55"/>
      <c r="AA7" s="6"/>
    </row>
    <row r="8" spans="1:27" ht="14" customHeight="1" x14ac:dyDescent="0.15">
      <c r="A8" s="8" t="s">
        <v>56</v>
      </c>
      <c r="B8" s="8" t="s">
        <v>16</v>
      </c>
      <c r="C8" s="55" t="s">
        <v>6</v>
      </c>
      <c r="D8" s="7" t="s">
        <v>2</v>
      </c>
      <c r="E8" s="55">
        <v>89</v>
      </c>
      <c r="F8" s="55">
        <v>0.499201737188465</v>
      </c>
      <c r="G8" s="55">
        <v>0.46696204936011199</v>
      </c>
      <c r="H8" s="55">
        <f t="shared" si="0"/>
        <v>-0.4160438795573545</v>
      </c>
      <c r="I8" s="55">
        <f t="shared" si="1"/>
        <v>1.4144473539342846</v>
      </c>
      <c r="J8" s="55">
        <f t="shared" si="2"/>
        <v>1.6474056829853758</v>
      </c>
      <c r="K8" s="55">
        <f t="shared" si="3"/>
        <v>0.65965132464119469</v>
      </c>
      <c r="L8" s="55">
        <f t="shared" si="4"/>
        <v>4.1142121344313427</v>
      </c>
      <c r="M8" s="6">
        <v>0.28797471694273602</v>
      </c>
      <c r="N8" s="55"/>
      <c r="O8" s="55"/>
      <c r="P8" s="55"/>
      <c r="Q8" s="7"/>
      <c r="R8" s="55"/>
      <c r="S8" s="6"/>
      <c r="T8" s="55"/>
      <c r="U8" s="55"/>
      <c r="V8" s="55"/>
      <c r="W8" s="55"/>
      <c r="X8" s="7"/>
      <c r="Y8" s="55"/>
      <c r="Z8" s="55"/>
      <c r="AA8" s="6"/>
    </row>
    <row r="9" spans="1:27" ht="14" customHeight="1" x14ac:dyDescent="0.15">
      <c r="A9" s="8" t="s">
        <v>56</v>
      </c>
      <c r="B9" s="8" t="s">
        <v>16</v>
      </c>
      <c r="C9" s="55" t="s">
        <v>6</v>
      </c>
      <c r="D9" s="7" t="s">
        <v>1</v>
      </c>
      <c r="E9" s="55">
        <v>89</v>
      </c>
      <c r="F9" s="55">
        <v>8.0651143892812693E-2</v>
      </c>
      <c r="G9" s="55">
        <v>0.18987917948413</v>
      </c>
      <c r="H9" s="55">
        <f t="shared" si="0"/>
        <v>-0.29151204789608209</v>
      </c>
      <c r="I9" s="55">
        <f t="shared" si="1"/>
        <v>0.45281433568170748</v>
      </c>
      <c r="J9" s="55">
        <f t="shared" si="2"/>
        <v>1.08399267313365</v>
      </c>
      <c r="K9" s="55">
        <f t="shared" si="3"/>
        <v>0.74713301216785621</v>
      </c>
      <c r="L9" s="55">
        <f t="shared" si="4"/>
        <v>1.5727321591612968</v>
      </c>
      <c r="M9" s="6">
        <v>0.67101907469801203</v>
      </c>
      <c r="N9" s="55"/>
      <c r="O9" s="55"/>
      <c r="P9" s="55"/>
      <c r="Q9" s="7"/>
      <c r="R9" s="55"/>
      <c r="S9" s="6"/>
      <c r="T9" s="55"/>
      <c r="U9" s="55"/>
      <c r="V9" s="55"/>
      <c r="W9" s="55"/>
      <c r="X9" s="7"/>
      <c r="Y9" s="55"/>
      <c r="Z9" s="55"/>
      <c r="AA9" s="6"/>
    </row>
    <row r="10" spans="1:27" ht="14" customHeight="1" x14ac:dyDescent="0.15">
      <c r="A10" s="8" t="s">
        <v>56</v>
      </c>
      <c r="B10" s="8" t="s">
        <v>16</v>
      </c>
      <c r="C10" s="55" t="s">
        <v>6</v>
      </c>
      <c r="D10" s="7" t="s">
        <v>0</v>
      </c>
      <c r="E10" s="55">
        <v>89</v>
      </c>
      <c r="F10" s="55">
        <v>0.26393205824904198</v>
      </c>
      <c r="G10" s="55">
        <v>0.282585343326753</v>
      </c>
      <c r="H10" s="55">
        <f t="shared" si="0"/>
        <v>-0.28993521467139394</v>
      </c>
      <c r="I10" s="55">
        <f t="shared" si="1"/>
        <v>0.81779933116947789</v>
      </c>
      <c r="J10" s="55">
        <f t="shared" si="2"/>
        <v>1.3020397304365625</v>
      </c>
      <c r="K10" s="55">
        <f t="shared" si="3"/>
        <v>0.74831204564999165</v>
      </c>
      <c r="L10" s="55">
        <f t="shared" si="4"/>
        <v>2.2655087132303939</v>
      </c>
      <c r="M10" s="6">
        <v>0.35286448832001599</v>
      </c>
      <c r="N10" s="55"/>
      <c r="O10" s="55"/>
      <c r="P10" s="55"/>
      <c r="Q10" s="7"/>
      <c r="R10" s="55"/>
      <c r="S10" s="6"/>
      <c r="T10" s="55"/>
      <c r="U10" s="55"/>
      <c r="V10" s="55"/>
      <c r="W10" s="55"/>
      <c r="X10" s="7"/>
      <c r="Y10" s="55"/>
      <c r="Z10" s="55"/>
      <c r="AA10" s="6"/>
    </row>
    <row r="11" spans="1:27" ht="14" customHeight="1" x14ac:dyDescent="0.15">
      <c r="A11" s="8" t="s">
        <v>189</v>
      </c>
      <c r="B11" s="8" t="s">
        <v>189</v>
      </c>
      <c r="C11" s="55"/>
      <c r="D11" s="7"/>
      <c r="E11" s="55"/>
      <c r="F11" s="55"/>
      <c r="G11" s="55"/>
      <c r="H11" s="55"/>
      <c r="I11" s="55"/>
      <c r="J11" s="55"/>
      <c r="K11" s="55"/>
      <c r="L11" s="55"/>
      <c r="M11" s="6"/>
      <c r="N11" s="55"/>
      <c r="O11" s="55"/>
      <c r="P11" s="55"/>
      <c r="Q11" s="7"/>
      <c r="R11" s="55"/>
      <c r="S11" s="6"/>
      <c r="T11" s="55"/>
      <c r="U11" s="55"/>
      <c r="V11" s="55"/>
      <c r="W11" s="55"/>
      <c r="X11" s="7"/>
      <c r="Y11" s="55"/>
      <c r="Z11" s="55"/>
      <c r="AA11" s="6"/>
    </row>
    <row r="12" spans="1:27" s="80" customFormat="1" ht="14" customHeight="1" x14ac:dyDescent="0.15">
      <c r="A12" s="87" t="s">
        <v>56</v>
      </c>
      <c r="B12" s="8" t="s">
        <v>16</v>
      </c>
      <c r="C12" s="82" t="s">
        <v>6</v>
      </c>
      <c r="D12" s="85" t="s">
        <v>4</v>
      </c>
      <c r="E12" s="82">
        <v>87</v>
      </c>
      <c r="F12" s="82">
        <v>9.5428503443877793E-2</v>
      </c>
      <c r="G12" s="82">
        <v>0.128394689255382</v>
      </c>
      <c r="H12" s="82">
        <f t="shared" ref="H12:H16" si="5">F12-1.96*G12</f>
        <v>-0.15622508749667094</v>
      </c>
      <c r="I12" s="82">
        <f t="shared" ref="I12:I16" si="6">F12+1.96*G12</f>
        <v>0.3470820943844265</v>
      </c>
      <c r="J12" s="82">
        <f t="shared" ref="J12:J16" si="7">EXP(F12)</f>
        <v>1.1001301637040779</v>
      </c>
      <c r="K12" s="82">
        <f t="shared" ref="K12:K16" si="8">EXP(H12)</f>
        <v>0.8553666363661665</v>
      </c>
      <c r="L12" s="82">
        <f t="shared" ref="L12:L16" si="9">EXP(I12)</f>
        <v>1.4149328786462749</v>
      </c>
      <c r="M12" s="86">
        <v>0.45733434117180999</v>
      </c>
      <c r="N12" s="82">
        <v>103.60514212947</v>
      </c>
      <c r="O12" s="82">
        <v>86</v>
      </c>
      <c r="P12" s="82">
        <v>9.50276271995672E-2</v>
      </c>
      <c r="Q12" s="85">
        <v>3.9259670723275197E-3</v>
      </c>
      <c r="R12" s="82">
        <v>3.7563922247737598E-3</v>
      </c>
      <c r="S12" s="86">
        <v>0.29892002886859997</v>
      </c>
      <c r="T12" s="82">
        <v>3.0072387727377498E-3</v>
      </c>
      <c r="U12" s="82">
        <v>6.1552539534376598E-4</v>
      </c>
      <c r="V12" s="82" t="b">
        <v>1</v>
      </c>
      <c r="W12" s="83">
        <v>3.9592188442319399E-25</v>
      </c>
      <c r="X12" s="85">
        <v>87</v>
      </c>
      <c r="Y12" s="82">
        <v>0.103101464456072</v>
      </c>
      <c r="Z12" s="82">
        <v>0.13389895634511001</v>
      </c>
      <c r="AA12" s="86">
        <v>0.44130313523418402</v>
      </c>
    </row>
    <row r="13" spans="1:27" s="80" customFormat="1" ht="14" customHeight="1" x14ac:dyDescent="0.15">
      <c r="A13" s="87" t="s">
        <v>56</v>
      </c>
      <c r="B13" s="8" t="s">
        <v>16</v>
      </c>
      <c r="C13" s="82" t="s">
        <v>6</v>
      </c>
      <c r="D13" s="85" t="s">
        <v>3</v>
      </c>
      <c r="E13" s="82">
        <v>87</v>
      </c>
      <c r="F13" s="82">
        <v>-0.20264597853955699</v>
      </c>
      <c r="G13" s="82">
        <v>0.31274013461451999</v>
      </c>
      <c r="H13" s="82">
        <f t="shared" si="5"/>
        <v>-0.81561664238401621</v>
      </c>
      <c r="I13" s="82">
        <f t="shared" si="6"/>
        <v>0.41032468530490218</v>
      </c>
      <c r="J13" s="82">
        <f t="shared" si="7"/>
        <v>0.81656727259936768</v>
      </c>
      <c r="K13" s="82">
        <f t="shared" si="8"/>
        <v>0.442366461330294</v>
      </c>
      <c r="L13" s="82">
        <f t="shared" si="9"/>
        <v>1.5073071061382195</v>
      </c>
      <c r="M13" s="86">
        <v>0.51875135459913102</v>
      </c>
      <c r="N13" s="82">
        <v>102.290618735216</v>
      </c>
      <c r="O13" s="82">
        <v>85</v>
      </c>
      <c r="P13" s="82">
        <v>9.7502095946482903E-2</v>
      </c>
      <c r="Q13" s="85"/>
      <c r="R13" s="82"/>
      <c r="S13" s="86"/>
      <c r="T13" s="82"/>
      <c r="U13" s="82"/>
      <c r="V13" s="82"/>
      <c r="W13" s="82"/>
      <c r="X13" s="85"/>
      <c r="Y13" s="82"/>
      <c r="Z13" s="82"/>
      <c r="AA13" s="86"/>
    </row>
    <row r="14" spans="1:27" s="80" customFormat="1" ht="14" customHeight="1" x14ac:dyDescent="0.15">
      <c r="A14" s="87" t="s">
        <v>56</v>
      </c>
      <c r="B14" s="8" t="s">
        <v>16</v>
      </c>
      <c r="C14" s="82" t="s">
        <v>6</v>
      </c>
      <c r="D14" s="85" t="s">
        <v>2</v>
      </c>
      <c r="E14" s="82">
        <v>87</v>
      </c>
      <c r="F14" s="82">
        <v>0.51009641854578802</v>
      </c>
      <c r="G14" s="82">
        <v>0.44305160823985601</v>
      </c>
      <c r="H14" s="82">
        <f t="shared" si="5"/>
        <v>-0.35828473360432977</v>
      </c>
      <c r="I14" s="82">
        <f t="shared" si="6"/>
        <v>1.3784775706959058</v>
      </c>
      <c r="J14" s="82">
        <f t="shared" si="7"/>
        <v>1.6654517676421852</v>
      </c>
      <c r="K14" s="82">
        <f t="shared" si="8"/>
        <v>0.69887405374555422</v>
      </c>
      <c r="L14" s="82">
        <f t="shared" si="9"/>
        <v>3.9688547249349413</v>
      </c>
      <c r="M14" s="86">
        <v>0.25278941137706501</v>
      </c>
      <c r="N14" s="82"/>
      <c r="O14" s="82"/>
      <c r="P14" s="82"/>
      <c r="Q14" s="85"/>
      <c r="R14" s="82"/>
      <c r="S14" s="86"/>
      <c r="T14" s="82"/>
      <c r="U14" s="82"/>
      <c r="V14" s="82"/>
      <c r="W14" s="82"/>
      <c r="X14" s="85"/>
      <c r="Y14" s="82"/>
      <c r="Z14" s="82"/>
      <c r="AA14" s="86"/>
    </row>
    <row r="15" spans="1:27" s="80" customFormat="1" ht="14" customHeight="1" x14ac:dyDescent="0.15">
      <c r="A15" s="87" t="s">
        <v>56</v>
      </c>
      <c r="B15" s="8" t="s">
        <v>16</v>
      </c>
      <c r="C15" s="82" t="s">
        <v>6</v>
      </c>
      <c r="D15" s="85" t="s">
        <v>1</v>
      </c>
      <c r="E15" s="82">
        <v>87</v>
      </c>
      <c r="F15" s="82">
        <v>8.2851109413671506E-2</v>
      </c>
      <c r="G15" s="82">
        <v>0.19258753108787299</v>
      </c>
      <c r="H15" s="82">
        <f t="shared" si="5"/>
        <v>-0.29462045151855953</v>
      </c>
      <c r="I15" s="82">
        <f t="shared" si="6"/>
        <v>0.46032267034590257</v>
      </c>
      <c r="J15" s="82">
        <f t="shared" si="7"/>
        <v>1.0863800447441456</v>
      </c>
      <c r="K15" s="82">
        <f t="shared" si="8"/>
        <v>0.74481422693361388</v>
      </c>
      <c r="L15" s="82">
        <f t="shared" si="9"/>
        <v>1.5845852011678694</v>
      </c>
      <c r="M15" s="86">
        <v>0.66705033747883002</v>
      </c>
      <c r="N15" s="82"/>
      <c r="O15" s="82"/>
      <c r="P15" s="82"/>
      <c r="Q15" s="85"/>
      <c r="R15" s="82"/>
      <c r="S15" s="86"/>
      <c r="T15" s="82"/>
      <c r="U15" s="82"/>
      <c r="V15" s="82"/>
      <c r="W15" s="82"/>
      <c r="X15" s="85"/>
      <c r="Y15" s="82"/>
      <c r="Z15" s="82"/>
      <c r="AA15" s="86"/>
    </row>
    <row r="16" spans="1:27" s="80" customFormat="1" ht="14" customHeight="1" x14ac:dyDescent="0.15">
      <c r="A16" s="87" t="s">
        <v>56</v>
      </c>
      <c r="B16" s="8" t="s">
        <v>16</v>
      </c>
      <c r="C16" s="82" t="s">
        <v>6</v>
      </c>
      <c r="D16" s="85" t="s">
        <v>0</v>
      </c>
      <c r="E16" s="82">
        <v>87</v>
      </c>
      <c r="F16" s="82">
        <v>0.25854991622144402</v>
      </c>
      <c r="G16" s="82">
        <v>0.30582142649184202</v>
      </c>
      <c r="H16" s="82">
        <f t="shared" si="5"/>
        <v>-0.34086007970256632</v>
      </c>
      <c r="I16" s="82">
        <f t="shared" si="6"/>
        <v>0.85795991214545442</v>
      </c>
      <c r="J16" s="82">
        <f t="shared" si="7"/>
        <v>1.2950507922816334</v>
      </c>
      <c r="K16" s="82">
        <f t="shared" si="8"/>
        <v>0.71115840674110886</v>
      </c>
      <c r="L16" s="82">
        <f t="shared" si="9"/>
        <v>2.3583445526220732</v>
      </c>
      <c r="M16" s="86">
        <v>0.40021810853717699</v>
      </c>
      <c r="N16" s="82"/>
      <c r="O16" s="82"/>
      <c r="P16" s="82"/>
      <c r="Q16" s="85"/>
      <c r="R16" s="82"/>
      <c r="S16" s="86"/>
      <c r="T16" s="82"/>
      <c r="U16" s="82"/>
      <c r="V16" s="82"/>
      <c r="W16" s="82"/>
      <c r="X16" s="85"/>
      <c r="Y16" s="82"/>
      <c r="Z16" s="82"/>
      <c r="AA16" s="86"/>
    </row>
    <row r="17" spans="1:27" ht="14" customHeight="1" x14ac:dyDescent="0.15">
      <c r="A17" s="8"/>
      <c r="B17" s="8"/>
      <c r="C17" s="55"/>
      <c r="D17" s="7"/>
      <c r="E17" s="55"/>
      <c r="F17" s="55"/>
      <c r="G17" s="55"/>
      <c r="H17" s="55"/>
      <c r="I17" s="55"/>
      <c r="J17" s="55"/>
      <c r="K17" s="55"/>
      <c r="L17" s="55"/>
      <c r="M17" s="6"/>
      <c r="N17" s="55"/>
      <c r="O17" s="55"/>
      <c r="P17" s="55"/>
      <c r="Q17" s="7"/>
      <c r="R17" s="55"/>
      <c r="S17" s="6"/>
      <c r="T17" s="55"/>
      <c r="U17" s="55"/>
      <c r="V17" s="55"/>
      <c r="W17" s="55"/>
      <c r="X17" s="7"/>
      <c r="Y17" s="55"/>
      <c r="Z17" s="55"/>
      <c r="AA17" s="6"/>
    </row>
    <row r="18" spans="1:27" ht="14" customHeight="1" x14ac:dyDescent="0.15">
      <c r="A18" s="8" t="s">
        <v>56</v>
      </c>
      <c r="B18" s="8" t="s">
        <v>16</v>
      </c>
      <c r="C18" s="55" t="s">
        <v>5</v>
      </c>
      <c r="D18" s="7" t="s">
        <v>3</v>
      </c>
      <c r="E18" s="55">
        <v>21</v>
      </c>
      <c r="F18" s="55">
        <v>-0.32805849481601701</v>
      </c>
      <c r="G18" s="55">
        <v>0.23910270293392599</v>
      </c>
      <c r="H18" s="55">
        <f>F18-1.96*G18</f>
        <v>-0.79669979256651202</v>
      </c>
      <c r="I18" s="55">
        <f>1.96*F18+G18</f>
        <v>-0.40389194690546737</v>
      </c>
      <c r="J18" s="55">
        <f>EXP(F18)</f>
        <v>0.72032088343538692</v>
      </c>
      <c r="K18" s="55">
        <f t="shared" ref="K18:L22" si="10">EXP(H18)</f>
        <v>0.45081429250246707</v>
      </c>
      <c r="L18" s="55">
        <f t="shared" si="10"/>
        <v>0.66771626617994873</v>
      </c>
      <c r="M18" s="6">
        <v>0.18603462449178901</v>
      </c>
      <c r="N18" s="55">
        <v>14.3337193108413</v>
      </c>
      <c r="O18" s="55">
        <v>19</v>
      </c>
      <c r="P18" s="55">
        <v>0.76390115552577897</v>
      </c>
      <c r="Q18" s="7">
        <v>1.6292248381900201E-2</v>
      </c>
      <c r="R18" s="55">
        <v>7.7788764036907099E-3</v>
      </c>
      <c r="S18" s="6">
        <v>4.9861940204334397E-2</v>
      </c>
      <c r="T18" s="55">
        <v>1.8012669010004801E-3</v>
      </c>
      <c r="U18" s="55">
        <v>1.51036806507477E-4</v>
      </c>
      <c r="V18" s="55" t="b">
        <v>1</v>
      </c>
      <c r="W18" s="59">
        <v>2.5727351388650202E-21</v>
      </c>
      <c r="X18" s="7">
        <v>21</v>
      </c>
      <c r="Y18" s="55">
        <v>0.13028185724958999</v>
      </c>
      <c r="Z18" s="55">
        <v>0.104490866271503</v>
      </c>
      <c r="AA18" s="6">
        <v>0.212461556128551</v>
      </c>
    </row>
    <row r="19" spans="1:27" ht="14" customHeight="1" x14ac:dyDescent="0.15">
      <c r="A19" s="8" t="s">
        <v>56</v>
      </c>
      <c r="B19" s="8" t="s">
        <v>16</v>
      </c>
      <c r="C19" s="55" t="s">
        <v>5</v>
      </c>
      <c r="D19" s="7" t="s">
        <v>1</v>
      </c>
      <c r="E19" s="55">
        <v>21</v>
      </c>
      <c r="F19" s="55">
        <v>4.3250298782959301E-2</v>
      </c>
      <c r="G19" s="55">
        <v>0.135996190097599</v>
      </c>
      <c r="H19" s="55">
        <f>F19-1.96*G19</f>
        <v>-0.22330223380833472</v>
      </c>
      <c r="I19" s="55">
        <f>1.96*F19+G19</f>
        <v>0.22076677571219921</v>
      </c>
      <c r="J19" s="55">
        <f>EXP(F19)</f>
        <v>1.0441992239389908</v>
      </c>
      <c r="K19" s="55">
        <f t="shared" si="10"/>
        <v>0.79987306407622083</v>
      </c>
      <c r="L19" s="55">
        <f t="shared" si="10"/>
        <v>1.2470325583658635</v>
      </c>
      <c r="M19" s="6">
        <v>0.75046535743971299</v>
      </c>
      <c r="N19" s="55">
        <v>18.720322020814699</v>
      </c>
      <c r="O19" s="55">
        <v>20</v>
      </c>
      <c r="P19" s="55">
        <v>0.54006652663239796</v>
      </c>
      <c r="Q19" s="7"/>
      <c r="R19" s="55"/>
      <c r="S19" s="6"/>
      <c r="T19" s="55"/>
      <c r="U19" s="55"/>
      <c r="V19" s="55"/>
      <c r="W19" s="55"/>
      <c r="X19" s="7"/>
      <c r="Y19" s="55"/>
      <c r="Z19" s="55"/>
      <c r="AA19" s="6"/>
    </row>
    <row r="20" spans="1:27" ht="14" customHeight="1" x14ac:dyDescent="0.15">
      <c r="A20" s="8" t="s">
        <v>56</v>
      </c>
      <c r="B20" s="8" t="s">
        <v>16</v>
      </c>
      <c r="C20" s="55" t="s">
        <v>5</v>
      </c>
      <c r="D20" s="7" t="s">
        <v>4</v>
      </c>
      <c r="E20" s="55">
        <v>21</v>
      </c>
      <c r="F20" s="55">
        <v>0.12936170339391001</v>
      </c>
      <c r="G20" s="55">
        <v>9.7323483932306096E-2</v>
      </c>
      <c r="H20" s="55">
        <f>F20-1.96*G20</f>
        <v>-6.1392325113409946E-2</v>
      </c>
      <c r="I20" s="55">
        <f>1.96*F20+G20</f>
        <v>0.35087242258436974</v>
      </c>
      <c r="J20" s="55">
        <f>EXP(F20)</f>
        <v>1.1381017049754609</v>
      </c>
      <c r="K20" s="55">
        <f t="shared" si="10"/>
        <v>0.94045420358758158</v>
      </c>
      <c r="L20" s="55">
        <f t="shared" si="10"/>
        <v>1.4203061153696519</v>
      </c>
      <c r="M20" s="6">
        <v>0.18378427064946301</v>
      </c>
      <c r="N20" s="55"/>
      <c r="O20" s="55"/>
      <c r="P20" s="55"/>
      <c r="Q20" s="7"/>
      <c r="R20" s="55"/>
      <c r="S20" s="6"/>
      <c r="T20" s="55"/>
      <c r="U20" s="55"/>
      <c r="V20" s="55"/>
      <c r="W20" s="55"/>
      <c r="X20" s="7"/>
      <c r="Y20" s="55"/>
      <c r="Z20" s="55"/>
      <c r="AA20" s="6"/>
    </row>
    <row r="21" spans="1:27" ht="14" customHeight="1" x14ac:dyDescent="0.15">
      <c r="A21" s="8" t="s">
        <v>56</v>
      </c>
      <c r="B21" s="8" t="s">
        <v>16</v>
      </c>
      <c r="C21" s="55" t="s">
        <v>5</v>
      </c>
      <c r="D21" s="7" t="s">
        <v>2</v>
      </c>
      <c r="E21" s="55">
        <v>21</v>
      </c>
      <c r="F21" s="55">
        <v>0.117310207437888</v>
      </c>
      <c r="G21" s="55">
        <v>0.23833101687835201</v>
      </c>
      <c r="H21" s="55">
        <f>F21-1.96*G21</f>
        <v>-0.3498185856436819</v>
      </c>
      <c r="I21" s="55">
        <f>1.96*F21+G21</f>
        <v>0.46825902345661252</v>
      </c>
      <c r="J21" s="55">
        <f>EXP(F21)</f>
        <v>1.1244681939905445</v>
      </c>
      <c r="K21" s="55">
        <f t="shared" si="10"/>
        <v>0.70481594185167029</v>
      </c>
      <c r="L21" s="55">
        <f t="shared" si="10"/>
        <v>1.5972110642415165</v>
      </c>
      <c r="M21" s="6">
        <v>0.62792660027744296</v>
      </c>
      <c r="N21" s="55"/>
      <c r="O21" s="55"/>
      <c r="P21" s="55"/>
      <c r="Q21" s="7"/>
      <c r="R21" s="55"/>
      <c r="S21" s="6"/>
      <c r="T21" s="55"/>
      <c r="U21" s="55"/>
      <c r="V21" s="55"/>
      <c r="W21" s="55"/>
      <c r="X21" s="7"/>
      <c r="Y21" s="55"/>
      <c r="Z21" s="55"/>
      <c r="AA21" s="6"/>
    </row>
    <row r="22" spans="1:27" ht="14" customHeight="1" thickBot="1" x14ac:dyDescent="0.2">
      <c r="A22" s="5" t="s">
        <v>56</v>
      </c>
      <c r="B22" s="8" t="s">
        <v>16</v>
      </c>
      <c r="C22" s="55" t="s">
        <v>5</v>
      </c>
      <c r="D22" s="4" t="s">
        <v>0</v>
      </c>
      <c r="E22" s="3">
        <v>21</v>
      </c>
      <c r="F22" s="3">
        <v>1.36986259841954E-2</v>
      </c>
      <c r="G22" s="3">
        <v>0.204429709715472</v>
      </c>
      <c r="H22" s="3">
        <f>F22-1.96*G22</f>
        <v>-0.38698360505812973</v>
      </c>
      <c r="I22" s="3">
        <f>1.96*F22+G22</f>
        <v>0.23127901664449499</v>
      </c>
      <c r="J22" s="3">
        <f>EXP(F22)</f>
        <v>1.0137928820622788</v>
      </c>
      <c r="K22" s="3">
        <f t="shared" si="10"/>
        <v>0.67910222867693104</v>
      </c>
      <c r="L22" s="3">
        <f t="shared" si="10"/>
        <v>1.2602108101915221</v>
      </c>
      <c r="M22" s="2">
        <v>0.94723991338748104</v>
      </c>
      <c r="N22" s="55"/>
      <c r="O22" s="55"/>
      <c r="P22" s="55"/>
      <c r="Q22" s="4"/>
      <c r="R22" s="3"/>
      <c r="S22" s="2"/>
      <c r="T22" s="55"/>
      <c r="U22" s="55"/>
      <c r="V22" s="55"/>
      <c r="W22" s="55"/>
      <c r="X22" s="4"/>
      <c r="Y22" s="3"/>
      <c r="Z22" s="3"/>
      <c r="AA22" s="2"/>
    </row>
    <row r="23" spans="1:27" ht="14" customHeight="1" x14ac:dyDescent="0.15">
      <c r="A23" s="14"/>
      <c r="B23" s="14"/>
      <c r="C23" s="14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13"/>
      <c r="O23" s="56"/>
      <c r="P23" s="12"/>
      <c r="Q23" s="56"/>
      <c r="R23" s="56"/>
      <c r="S23" s="56"/>
      <c r="T23" s="13"/>
      <c r="U23" s="56"/>
      <c r="V23" s="56"/>
      <c r="W23" s="12"/>
      <c r="X23" s="13"/>
      <c r="Y23" s="56"/>
      <c r="Z23" s="56"/>
      <c r="AA23" s="12"/>
    </row>
    <row r="24" spans="1:27" ht="14" customHeight="1" x14ac:dyDescent="0.15">
      <c r="A24" s="8" t="s">
        <v>119</v>
      </c>
      <c r="B24" s="8" t="s">
        <v>118</v>
      </c>
      <c r="C24" s="8" t="s">
        <v>6</v>
      </c>
      <c r="D24" s="7" t="s">
        <v>4</v>
      </c>
      <c r="E24" s="55">
        <v>89</v>
      </c>
      <c r="F24" s="55">
        <v>2.1861690953649499E-2</v>
      </c>
      <c r="G24" s="55">
        <v>0.127223564631983</v>
      </c>
      <c r="H24" s="55">
        <f>F24-1.96*G24</f>
        <v>-0.22749649572503716</v>
      </c>
      <c r="I24" s="55">
        <f>F24+1.96*G24</f>
        <v>0.27121987763233618</v>
      </c>
      <c r="J24" s="55">
        <f>EXP(F24)</f>
        <v>1.0221024086844708</v>
      </c>
      <c r="K24" s="55">
        <f>EXP(H24)</f>
        <v>0.79652521273596155</v>
      </c>
      <c r="L24" s="55">
        <f>EXP(I24)</f>
        <v>1.3115634221422947</v>
      </c>
      <c r="M24" s="55">
        <v>0.86356582913188495</v>
      </c>
      <c r="N24" s="7">
        <v>117.20876072149299</v>
      </c>
      <c r="O24" s="55">
        <v>88</v>
      </c>
      <c r="P24" s="6">
        <v>2.03994235302308E-2</v>
      </c>
      <c r="Q24" s="55">
        <v>3.5396079558965201E-3</v>
      </c>
      <c r="R24" s="55">
        <v>3.7434389576024899E-3</v>
      </c>
      <c r="S24" s="55">
        <v>0.34699699920490201</v>
      </c>
      <c r="T24" s="7">
        <v>3.0493186989873199E-3</v>
      </c>
      <c r="U24" s="55">
        <v>6.1005904841195395E-4</v>
      </c>
      <c r="V24" s="55" t="b">
        <v>1</v>
      </c>
      <c r="W24" s="9">
        <v>6.5989092513321202E-26</v>
      </c>
      <c r="X24" s="7">
        <v>89</v>
      </c>
      <c r="Y24" s="55">
        <v>3.6064794587381703E-2</v>
      </c>
      <c r="Z24" s="55">
        <v>0.134127573184598</v>
      </c>
      <c r="AA24" s="6">
        <v>0.78801874215747303</v>
      </c>
    </row>
    <row r="25" spans="1:27" ht="14" customHeight="1" x14ac:dyDescent="0.15">
      <c r="A25" s="8" t="s">
        <v>119</v>
      </c>
      <c r="B25" s="8" t="s">
        <v>118</v>
      </c>
      <c r="C25" s="8" t="s">
        <v>6</v>
      </c>
      <c r="D25" s="7" t="s">
        <v>3</v>
      </c>
      <c r="E25" s="55">
        <v>89</v>
      </c>
      <c r="F25" s="55">
        <v>-0.246104630181432</v>
      </c>
      <c r="G25" s="55">
        <v>0.31067573091602502</v>
      </c>
      <c r="H25" s="55">
        <f t="shared" ref="H25:H28" si="11">F25-1.96*G25</f>
        <v>-0.8550290627768411</v>
      </c>
      <c r="I25" s="55">
        <f t="shared" ref="I25:I28" si="12">F25+1.96*G25</f>
        <v>0.36281980241397704</v>
      </c>
      <c r="J25" s="55">
        <f t="shared" ref="J25:J28" si="13">EXP(F25)</f>
        <v>0.78184041654110525</v>
      </c>
      <c r="K25" s="55">
        <f t="shared" ref="K25:K28" si="14">EXP(H25)</f>
        <v>0.42527083135140237</v>
      </c>
      <c r="L25" s="55">
        <f t="shared" ref="L25:L28" si="15">EXP(I25)</f>
        <v>1.4373768240692515</v>
      </c>
      <c r="M25" s="55">
        <v>0.43042257337486001</v>
      </c>
      <c r="N25" s="7">
        <v>116.016505206205</v>
      </c>
      <c r="O25" s="55">
        <v>87</v>
      </c>
      <c r="P25" s="6">
        <v>2.05148254651389E-2</v>
      </c>
      <c r="Q25" s="55"/>
      <c r="R25" s="55"/>
      <c r="S25" s="55"/>
      <c r="T25" s="7"/>
      <c r="U25" s="55"/>
      <c r="V25" s="55"/>
      <c r="W25" s="6"/>
      <c r="X25" s="7"/>
      <c r="Y25" s="55"/>
      <c r="Z25" s="55"/>
      <c r="AA25" s="6"/>
    </row>
    <row r="26" spans="1:27" ht="14" customHeight="1" x14ac:dyDescent="0.15">
      <c r="A26" s="8" t="s">
        <v>119</v>
      </c>
      <c r="B26" s="8" t="s">
        <v>118</v>
      </c>
      <c r="C26" s="8" t="s">
        <v>6</v>
      </c>
      <c r="D26" s="7" t="s">
        <v>2</v>
      </c>
      <c r="E26" s="55">
        <v>89</v>
      </c>
      <c r="F26" s="55">
        <v>-0.44023129565243801</v>
      </c>
      <c r="G26" s="55">
        <v>0.45162967567710099</v>
      </c>
      <c r="H26" s="55">
        <f t="shared" si="11"/>
        <v>-1.3254254599795559</v>
      </c>
      <c r="I26" s="55">
        <f t="shared" si="12"/>
        <v>0.44496286867467993</v>
      </c>
      <c r="J26" s="55">
        <f t="shared" si="13"/>
        <v>0.64388747548483183</v>
      </c>
      <c r="K26" s="55">
        <f t="shared" si="14"/>
        <v>0.26568989462129533</v>
      </c>
      <c r="L26" s="55">
        <f t="shared" si="15"/>
        <v>1.5604322538392847</v>
      </c>
      <c r="M26" s="55">
        <v>0.33235042459402497</v>
      </c>
      <c r="N26" s="7"/>
      <c r="O26" s="55"/>
      <c r="P26" s="6"/>
      <c r="Q26" s="55"/>
      <c r="R26" s="55"/>
      <c r="S26" s="55"/>
      <c r="T26" s="7"/>
      <c r="U26" s="55"/>
      <c r="V26" s="55"/>
      <c r="W26" s="6"/>
      <c r="X26" s="7"/>
      <c r="Y26" s="55"/>
      <c r="Z26" s="55"/>
      <c r="AA26" s="6"/>
    </row>
    <row r="27" spans="1:27" ht="14" customHeight="1" x14ac:dyDescent="0.15">
      <c r="A27" s="8" t="s">
        <v>119</v>
      </c>
      <c r="B27" s="8" t="s">
        <v>118</v>
      </c>
      <c r="C27" s="8" t="s">
        <v>6</v>
      </c>
      <c r="D27" s="7" t="s">
        <v>1</v>
      </c>
      <c r="E27" s="55">
        <v>89</v>
      </c>
      <c r="F27" s="55">
        <v>3.3180784703854799E-2</v>
      </c>
      <c r="G27" s="55">
        <v>0.17493727834549</v>
      </c>
      <c r="H27" s="55">
        <f t="shared" si="11"/>
        <v>-0.30969628085330558</v>
      </c>
      <c r="I27" s="55">
        <f t="shared" si="12"/>
        <v>0.37605785026101524</v>
      </c>
      <c r="J27" s="55">
        <f t="shared" si="13"/>
        <v>1.0337374062603015</v>
      </c>
      <c r="K27" s="55">
        <f t="shared" si="14"/>
        <v>0.733669751939929</v>
      </c>
      <c r="L27" s="55">
        <f t="shared" si="15"/>
        <v>1.456531392055088</v>
      </c>
      <c r="M27" s="55">
        <v>0.84956579929915099</v>
      </c>
      <c r="N27" s="7"/>
      <c r="O27" s="55"/>
      <c r="P27" s="6"/>
      <c r="Q27" s="55"/>
      <c r="R27" s="55"/>
      <c r="S27" s="55"/>
      <c r="T27" s="7"/>
      <c r="U27" s="55"/>
      <c r="V27" s="55"/>
      <c r="W27" s="6"/>
      <c r="X27" s="7"/>
      <c r="Y27" s="55"/>
      <c r="Z27" s="55"/>
      <c r="AA27" s="6"/>
    </row>
    <row r="28" spans="1:27" ht="14" customHeight="1" x14ac:dyDescent="0.15">
      <c r="A28" s="8" t="s">
        <v>119</v>
      </c>
      <c r="B28" s="8" t="s">
        <v>118</v>
      </c>
      <c r="C28" s="8" t="s">
        <v>6</v>
      </c>
      <c r="D28" s="7" t="s">
        <v>0</v>
      </c>
      <c r="E28" s="55">
        <v>89</v>
      </c>
      <c r="F28" s="55">
        <v>-0.40246279967082099</v>
      </c>
      <c r="G28" s="55">
        <v>0.32292412322319503</v>
      </c>
      <c r="H28" s="55">
        <f t="shared" si="11"/>
        <v>-1.0353940811882834</v>
      </c>
      <c r="I28" s="55">
        <f t="shared" si="12"/>
        <v>0.23046848184664126</v>
      </c>
      <c r="J28" s="55">
        <f t="shared" si="13"/>
        <v>0.66867121325273549</v>
      </c>
      <c r="K28" s="55">
        <f t="shared" si="14"/>
        <v>0.35508642047034944</v>
      </c>
      <c r="L28" s="55">
        <f t="shared" si="15"/>
        <v>1.2591897793236531</v>
      </c>
      <c r="M28" s="55">
        <v>0.215959015317504</v>
      </c>
      <c r="N28" s="7"/>
      <c r="O28" s="55"/>
      <c r="P28" s="6"/>
      <c r="Q28" s="55"/>
      <c r="R28" s="55"/>
      <c r="S28" s="55"/>
      <c r="T28" s="7"/>
      <c r="U28" s="55"/>
      <c r="V28" s="55"/>
      <c r="W28" s="6"/>
      <c r="X28" s="7"/>
      <c r="Y28" s="55"/>
      <c r="Z28" s="55"/>
      <c r="AA28" s="6"/>
    </row>
    <row r="29" spans="1:27" ht="14" customHeight="1" x14ac:dyDescent="0.15">
      <c r="A29" s="8"/>
      <c r="B29" s="8"/>
      <c r="C29" s="8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7"/>
      <c r="O29" s="55"/>
      <c r="P29" s="6"/>
      <c r="Q29" s="55"/>
      <c r="R29" s="55"/>
      <c r="S29" s="55"/>
      <c r="T29" s="7"/>
      <c r="U29" s="55"/>
      <c r="V29" s="55"/>
      <c r="W29" s="6"/>
      <c r="X29" s="7"/>
      <c r="Y29" s="55"/>
      <c r="Z29" s="55"/>
      <c r="AA29" s="6"/>
    </row>
    <row r="30" spans="1:27" ht="14" customHeight="1" x14ac:dyDescent="0.15">
      <c r="A30" s="8" t="s">
        <v>119</v>
      </c>
      <c r="B30" s="8" t="s">
        <v>118</v>
      </c>
      <c r="C30" s="8" t="s">
        <v>5</v>
      </c>
      <c r="D30" s="55" t="s">
        <v>3</v>
      </c>
      <c r="E30" s="55">
        <v>21</v>
      </c>
      <c r="F30" s="55">
        <v>-0.26480185274782198</v>
      </c>
      <c r="G30" s="55">
        <v>0.22787468896690999</v>
      </c>
      <c r="H30" s="55">
        <f>F30-1.96*G30</f>
        <v>-0.71143624312296549</v>
      </c>
      <c r="I30" s="55">
        <f>1.96*F30+G30</f>
        <v>-0.29113694241882104</v>
      </c>
      <c r="J30" s="55">
        <f>EXP(F30)</f>
        <v>0.76735798478884087</v>
      </c>
      <c r="K30" s="55">
        <f t="shared" ref="K30:L34" si="16">EXP(H30)</f>
        <v>0.49093858370116555</v>
      </c>
      <c r="L30" s="55">
        <f t="shared" si="16"/>
        <v>0.74741331842188186</v>
      </c>
      <c r="M30" s="55">
        <v>0.259604816943245</v>
      </c>
      <c r="N30" s="7">
        <v>10.664280953351099</v>
      </c>
      <c r="O30" s="55">
        <v>19</v>
      </c>
      <c r="P30" s="6">
        <v>0.93461543833365102</v>
      </c>
      <c r="Q30" s="55">
        <v>1.3745557539718701E-2</v>
      </c>
      <c r="R30" s="55">
        <v>7.4201283115004598E-3</v>
      </c>
      <c r="S30" s="55">
        <v>7.9559040251843405E-2</v>
      </c>
      <c r="T30" s="7">
        <v>1.8012669010004801E-3</v>
      </c>
      <c r="U30" s="55">
        <v>1.1643416770591899E-4</v>
      </c>
      <c r="V30" s="55" t="b">
        <v>1</v>
      </c>
      <c r="W30" s="9">
        <v>2.5276777627302301E-23</v>
      </c>
      <c r="X30" s="7">
        <v>21</v>
      </c>
      <c r="Y30" s="55">
        <v>0.137119227829409</v>
      </c>
      <c r="Z30" s="55">
        <v>0.100233132960521</v>
      </c>
      <c r="AA30" s="6">
        <v>0.17131113319133001</v>
      </c>
    </row>
    <row r="31" spans="1:27" ht="14" customHeight="1" x14ac:dyDescent="0.15">
      <c r="A31" s="8" t="s">
        <v>119</v>
      </c>
      <c r="B31" s="8" t="s">
        <v>118</v>
      </c>
      <c r="C31" s="8" t="s">
        <v>5</v>
      </c>
      <c r="D31" s="55" t="s">
        <v>1</v>
      </c>
      <c r="E31" s="55">
        <v>21</v>
      </c>
      <c r="F31" s="55">
        <v>0.159574552465682</v>
      </c>
      <c r="G31" s="55">
        <v>0.12665085265307499</v>
      </c>
      <c r="H31" s="55">
        <f>F31-1.96*G31</f>
        <v>-8.8661118734344985E-2</v>
      </c>
      <c r="I31" s="55">
        <f>1.96*F31+G31</f>
        <v>0.43941697548581171</v>
      </c>
      <c r="J31" s="55">
        <f>EXP(F31)</f>
        <v>1.1730117098762136</v>
      </c>
      <c r="K31" s="55">
        <f t="shared" si="16"/>
        <v>0.91515565013690536</v>
      </c>
      <c r="L31" s="55">
        <f t="shared" si="16"/>
        <v>1.5518022159845517</v>
      </c>
      <c r="M31" s="55">
        <v>0.207685090755267</v>
      </c>
      <c r="N31" s="7">
        <v>14.0959222827251</v>
      </c>
      <c r="O31" s="55">
        <v>20</v>
      </c>
      <c r="P31" s="6">
        <v>0.825599323019656</v>
      </c>
      <c r="Q31" s="55"/>
      <c r="R31" s="55"/>
      <c r="S31" s="55"/>
      <c r="T31" s="7"/>
      <c r="U31" s="55"/>
      <c r="V31" s="55"/>
      <c r="W31" s="6"/>
      <c r="X31" s="7"/>
      <c r="Y31" s="55"/>
      <c r="Z31" s="55"/>
      <c r="AA31" s="6"/>
    </row>
    <row r="32" spans="1:27" ht="14" customHeight="1" x14ac:dyDescent="0.15">
      <c r="A32" s="8" t="s">
        <v>119</v>
      </c>
      <c r="B32" s="8" t="s">
        <v>118</v>
      </c>
      <c r="C32" s="8" t="s">
        <v>5</v>
      </c>
      <c r="D32" s="55" t="s">
        <v>4</v>
      </c>
      <c r="E32" s="55">
        <v>21</v>
      </c>
      <c r="F32" s="55">
        <v>0.120693675526048</v>
      </c>
      <c r="G32" s="55">
        <v>9.2854713666905203E-2</v>
      </c>
      <c r="H32" s="55">
        <f>F32-1.96*G32</f>
        <v>-6.1301563261086198E-2</v>
      </c>
      <c r="I32" s="55">
        <f>1.96*F32+G32</f>
        <v>0.32941431769795926</v>
      </c>
      <c r="J32" s="55">
        <f>EXP(F32)</f>
        <v>1.1282792398814481</v>
      </c>
      <c r="K32" s="55">
        <f t="shared" si="16"/>
        <v>0.94053956482683831</v>
      </c>
      <c r="L32" s="55">
        <f t="shared" si="16"/>
        <v>1.3901537015692262</v>
      </c>
      <c r="M32" s="55">
        <v>0.193665395224108</v>
      </c>
      <c r="N32" s="7"/>
      <c r="O32" s="55"/>
      <c r="P32" s="6"/>
      <c r="Q32" s="55"/>
      <c r="R32" s="55"/>
      <c r="S32" s="55"/>
      <c r="T32" s="7"/>
      <c r="U32" s="55"/>
      <c r="V32" s="55"/>
      <c r="W32" s="6"/>
      <c r="X32" s="7"/>
      <c r="Y32" s="55"/>
      <c r="Z32" s="55"/>
      <c r="AA32" s="6"/>
    </row>
    <row r="33" spans="1:27" ht="14" customHeight="1" x14ac:dyDescent="0.15">
      <c r="A33" s="8" t="s">
        <v>119</v>
      </c>
      <c r="B33" s="8" t="s">
        <v>118</v>
      </c>
      <c r="C33" s="8" t="s">
        <v>5</v>
      </c>
      <c r="D33" s="55" t="s">
        <v>2</v>
      </c>
      <c r="E33" s="55">
        <v>21</v>
      </c>
      <c r="F33" s="55">
        <v>0.35870351385608401</v>
      </c>
      <c r="G33" s="55">
        <v>0.25565100629510201</v>
      </c>
      <c r="H33" s="55">
        <f>F33-1.96*G33</f>
        <v>-0.14237245848231594</v>
      </c>
      <c r="I33" s="55">
        <f>1.96*F33+G33</f>
        <v>0.95870989345302671</v>
      </c>
      <c r="J33" s="55">
        <f>EXP(F33)</f>
        <v>1.4314723269390079</v>
      </c>
      <c r="K33" s="55">
        <f t="shared" si="16"/>
        <v>0.86729816376254598</v>
      </c>
      <c r="L33" s="55">
        <f t="shared" si="16"/>
        <v>2.6083292791907322</v>
      </c>
      <c r="M33" s="55">
        <v>0.17592216441612399</v>
      </c>
      <c r="N33" s="7"/>
      <c r="O33" s="55"/>
      <c r="P33" s="6"/>
      <c r="Q33" s="55"/>
      <c r="R33" s="55"/>
      <c r="S33" s="55"/>
      <c r="T33" s="7"/>
      <c r="U33" s="55"/>
      <c r="V33" s="55"/>
      <c r="W33" s="6"/>
      <c r="X33" s="7"/>
      <c r="Y33" s="55"/>
      <c r="Z33" s="55"/>
      <c r="AA33" s="6"/>
    </row>
    <row r="34" spans="1:27" ht="14" customHeight="1" thickBot="1" x14ac:dyDescent="0.2">
      <c r="A34" s="5" t="s">
        <v>119</v>
      </c>
      <c r="B34" s="5" t="s">
        <v>118</v>
      </c>
      <c r="C34" s="5" t="s">
        <v>5</v>
      </c>
      <c r="D34" s="3" t="s">
        <v>0</v>
      </c>
      <c r="E34" s="3">
        <v>21</v>
      </c>
      <c r="F34" s="3">
        <v>0.23676999238823401</v>
      </c>
      <c r="G34" s="3">
        <v>0.21573285733599501</v>
      </c>
      <c r="H34" s="3">
        <f>F34-1.96*G34</f>
        <v>-0.18606640799031618</v>
      </c>
      <c r="I34" s="3">
        <f>1.96*F34+G34</f>
        <v>0.67980204241693365</v>
      </c>
      <c r="J34" s="3">
        <f>EXP(F34)</f>
        <v>1.2671496301941965</v>
      </c>
      <c r="K34" s="3">
        <f t="shared" si="16"/>
        <v>0.83021846001179889</v>
      </c>
      <c r="L34" s="3">
        <f t="shared" si="16"/>
        <v>1.9734870268381302</v>
      </c>
      <c r="M34" s="3">
        <v>0.285454929627312</v>
      </c>
      <c r="N34" s="4"/>
      <c r="O34" s="3"/>
      <c r="P34" s="2"/>
      <c r="Q34" s="3"/>
      <c r="R34" s="3"/>
      <c r="S34" s="3"/>
      <c r="T34" s="4"/>
      <c r="U34" s="3"/>
      <c r="V34" s="3"/>
      <c r="W34" s="2"/>
      <c r="X34" s="4"/>
      <c r="Y34" s="3"/>
      <c r="Z34" s="3"/>
      <c r="AA34" s="2"/>
    </row>
    <row r="35" spans="1:27" ht="14" customHeight="1" x14ac:dyDescent="0.15">
      <c r="A35" s="8"/>
      <c r="B35" s="14"/>
      <c r="C35" s="8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7"/>
      <c r="O35" s="55"/>
      <c r="P35" s="6"/>
      <c r="Q35" s="55"/>
      <c r="R35" s="55"/>
      <c r="S35" s="55"/>
      <c r="T35" s="7"/>
      <c r="U35" s="55"/>
      <c r="V35" s="55"/>
      <c r="W35" s="6"/>
      <c r="X35" s="7"/>
      <c r="Y35" s="55"/>
      <c r="Z35" s="55"/>
      <c r="AA35" s="6"/>
    </row>
    <row r="36" spans="1:27" ht="14" customHeight="1" x14ac:dyDescent="0.15">
      <c r="A36" s="8" t="s">
        <v>57</v>
      </c>
      <c r="B36" s="8" t="s">
        <v>618</v>
      </c>
      <c r="C36" s="8" t="s">
        <v>6</v>
      </c>
      <c r="D36" s="7" t="s">
        <v>4</v>
      </c>
      <c r="E36" s="1">
        <v>89</v>
      </c>
      <c r="F36" s="1">
        <v>5.7192320993231599E-2</v>
      </c>
      <c r="G36" s="1">
        <v>0.15943731622892901</v>
      </c>
      <c r="H36" s="1">
        <f t="shared" ref="H36:H40" si="17">F36-1.96*G36</f>
        <v>-0.25530481881546929</v>
      </c>
      <c r="I36" s="1">
        <f t="shared" ref="I36:I40" si="18">F36+1.96*G36</f>
        <v>0.36968946080193243</v>
      </c>
      <c r="J36" s="1">
        <f t="shared" ref="J36:J40" si="19">EXP(F36)</f>
        <v>1.0588594317121451</v>
      </c>
      <c r="K36" s="1">
        <f t="shared" ref="K36:K40" si="20">EXP(H36)</f>
        <v>0.77468032482892069</v>
      </c>
      <c r="L36" s="1">
        <f t="shared" ref="L36:L40" si="21">EXP(I36)</f>
        <v>1.4472851061156966</v>
      </c>
      <c r="M36" s="1">
        <v>0.71980941281857402</v>
      </c>
      <c r="N36" s="7">
        <v>88.535744546492893</v>
      </c>
      <c r="O36" s="55">
        <v>88</v>
      </c>
      <c r="P36" s="6">
        <v>0.463922971723846</v>
      </c>
      <c r="Q36" s="1">
        <v>-1.8489559896009799E-4</v>
      </c>
      <c r="R36" s="1">
        <v>4.7431927064132701E-3</v>
      </c>
      <c r="S36" s="1">
        <v>0.968994646976298</v>
      </c>
      <c r="T36" s="7">
        <v>3.0493186989873199E-3</v>
      </c>
      <c r="U36" s="55">
        <v>4.6825104605483799E-4</v>
      </c>
      <c r="V36" s="55" t="b">
        <v>1</v>
      </c>
      <c r="W36" s="9">
        <v>5.23308679805915E-31</v>
      </c>
      <c r="X36" s="7">
        <v>89</v>
      </c>
      <c r="Y36" s="55">
        <v>5.9856455092643902E-2</v>
      </c>
      <c r="Z36" s="55">
        <v>0.166486174229348</v>
      </c>
      <c r="AA36" s="6">
        <v>0.71920007295621002</v>
      </c>
    </row>
    <row r="37" spans="1:27" ht="14" customHeight="1" x14ac:dyDescent="0.15">
      <c r="A37" s="8" t="s">
        <v>57</v>
      </c>
      <c r="B37" s="8" t="s">
        <v>618</v>
      </c>
      <c r="C37" s="8" t="s">
        <v>6</v>
      </c>
      <c r="D37" s="7" t="s">
        <v>3</v>
      </c>
      <c r="E37" s="1">
        <v>89</v>
      </c>
      <c r="F37" s="1">
        <v>7.1237697394915894E-2</v>
      </c>
      <c r="G37" s="1">
        <v>0.39438058575222301</v>
      </c>
      <c r="H37" s="1">
        <f t="shared" si="17"/>
        <v>-0.70174825067944113</v>
      </c>
      <c r="I37" s="1">
        <f t="shared" si="18"/>
        <v>0.84422364546927298</v>
      </c>
      <c r="J37" s="1">
        <f t="shared" si="19"/>
        <v>1.0738364436600774</v>
      </c>
      <c r="K37" s="1">
        <f t="shared" si="20"/>
        <v>0.49571790663141746</v>
      </c>
      <c r="L37" s="1">
        <f t="shared" si="21"/>
        <v>2.3261711798317357</v>
      </c>
      <c r="M37" s="1">
        <v>0.85707666228691004</v>
      </c>
      <c r="N37" s="7">
        <v>88.534198212102794</v>
      </c>
      <c r="O37" s="55">
        <v>87</v>
      </c>
      <c r="P37" s="6">
        <v>0.43402952711030801</v>
      </c>
      <c r="T37" s="7"/>
      <c r="U37" s="55"/>
      <c r="V37" s="55"/>
      <c r="W37" s="6"/>
      <c r="X37" s="7"/>
      <c r="Y37" s="55"/>
      <c r="Z37" s="55"/>
      <c r="AA37" s="6"/>
    </row>
    <row r="38" spans="1:27" ht="14" customHeight="1" x14ac:dyDescent="0.15">
      <c r="A38" s="8" t="s">
        <v>57</v>
      </c>
      <c r="B38" s="8" t="s">
        <v>618</v>
      </c>
      <c r="C38" s="8" t="s">
        <v>6</v>
      </c>
      <c r="D38" s="7" t="s">
        <v>2</v>
      </c>
      <c r="E38" s="1">
        <v>89</v>
      </c>
      <c r="F38" s="1">
        <v>-4.7071630049194901E-2</v>
      </c>
      <c r="G38" s="1">
        <v>0.54553417906447399</v>
      </c>
      <c r="H38" s="1">
        <f t="shared" si="17"/>
        <v>-1.116318621015564</v>
      </c>
      <c r="I38" s="1">
        <f t="shared" si="18"/>
        <v>1.0221753609171742</v>
      </c>
      <c r="J38" s="1">
        <f t="shared" si="19"/>
        <v>0.95401905871073334</v>
      </c>
      <c r="K38" s="1">
        <f t="shared" si="20"/>
        <v>0.32748316787945464</v>
      </c>
      <c r="L38" s="1">
        <f t="shared" si="21"/>
        <v>2.7792340298794764</v>
      </c>
      <c r="M38" s="1">
        <v>0.93143557574972102</v>
      </c>
      <c r="N38" s="7"/>
      <c r="O38" s="55"/>
      <c r="P38" s="6"/>
      <c r="T38" s="7"/>
      <c r="U38" s="55"/>
      <c r="V38" s="55"/>
      <c r="W38" s="6"/>
      <c r="X38" s="7"/>
      <c r="Y38" s="55"/>
      <c r="Z38" s="55"/>
      <c r="AA38" s="6"/>
    </row>
    <row r="39" spans="1:27" ht="14" customHeight="1" x14ac:dyDescent="0.15">
      <c r="A39" s="8" t="s">
        <v>57</v>
      </c>
      <c r="B39" s="8" t="s">
        <v>618</v>
      </c>
      <c r="C39" s="8" t="s">
        <v>6</v>
      </c>
      <c r="D39" s="7" t="s">
        <v>1</v>
      </c>
      <c r="E39" s="1">
        <v>89</v>
      </c>
      <c r="F39" s="1">
        <v>0.130195425361083</v>
      </c>
      <c r="G39" s="1">
        <v>0.24677095402508401</v>
      </c>
      <c r="H39" s="1">
        <f t="shared" si="17"/>
        <v>-0.35347564452808167</v>
      </c>
      <c r="I39" s="1">
        <f t="shared" si="18"/>
        <v>0.61386649525024761</v>
      </c>
      <c r="J39" s="1">
        <f t="shared" si="19"/>
        <v>1.1390509610205994</v>
      </c>
      <c r="K39" s="1">
        <f t="shared" si="20"/>
        <v>0.70224309584178779</v>
      </c>
      <c r="L39" s="1">
        <f t="shared" si="21"/>
        <v>1.847561192818417</v>
      </c>
      <c r="M39" s="1">
        <v>0.59777960923833895</v>
      </c>
      <c r="N39" s="7"/>
      <c r="O39" s="55"/>
      <c r="P39" s="6"/>
      <c r="T39" s="7"/>
      <c r="U39" s="55"/>
      <c r="V39" s="55"/>
      <c r="W39" s="6"/>
      <c r="X39" s="7"/>
      <c r="Y39" s="55"/>
      <c r="Z39" s="55"/>
      <c r="AA39" s="6"/>
    </row>
    <row r="40" spans="1:27" ht="14" customHeight="1" x14ac:dyDescent="0.15">
      <c r="A40" s="8" t="s">
        <v>57</v>
      </c>
      <c r="B40" s="8" t="s">
        <v>618</v>
      </c>
      <c r="C40" s="8" t="s">
        <v>6</v>
      </c>
      <c r="D40" s="7" t="s">
        <v>0</v>
      </c>
      <c r="E40" s="1">
        <v>89</v>
      </c>
      <c r="F40" s="1">
        <v>0.174273159841461</v>
      </c>
      <c r="G40" s="1">
        <v>0.38659189613684197</v>
      </c>
      <c r="H40" s="1">
        <f t="shared" si="17"/>
        <v>-0.58344695658674928</v>
      </c>
      <c r="I40" s="1">
        <f t="shared" si="18"/>
        <v>0.93199327626967121</v>
      </c>
      <c r="J40" s="1">
        <f t="shared" si="19"/>
        <v>1.1903806856128658</v>
      </c>
      <c r="K40" s="1">
        <f t="shared" si="20"/>
        <v>0.5579717436033127</v>
      </c>
      <c r="L40" s="1">
        <f t="shared" si="21"/>
        <v>2.5395661929568427</v>
      </c>
      <c r="M40" s="1">
        <v>0.653247096077338</v>
      </c>
      <c r="N40" s="7"/>
      <c r="O40" s="55"/>
      <c r="P40" s="6"/>
      <c r="T40" s="7"/>
      <c r="U40" s="55"/>
      <c r="V40" s="55"/>
      <c r="W40" s="6"/>
      <c r="X40" s="7"/>
      <c r="Y40" s="55"/>
      <c r="Z40" s="55"/>
      <c r="AA40" s="6"/>
    </row>
    <row r="41" spans="1:27" ht="14" customHeight="1" x14ac:dyDescent="0.15">
      <c r="A41" s="8"/>
      <c r="B41" s="8"/>
      <c r="C41" s="8"/>
      <c r="M41" s="55"/>
      <c r="N41" s="7"/>
      <c r="O41" s="55"/>
      <c r="P41" s="6"/>
      <c r="Q41" s="55"/>
      <c r="S41" s="55"/>
      <c r="T41" s="7"/>
      <c r="U41" s="55"/>
      <c r="V41" s="55"/>
      <c r="W41" s="6"/>
      <c r="X41" s="7"/>
      <c r="Y41" s="55"/>
      <c r="Z41" s="55"/>
      <c r="AA41" s="6"/>
    </row>
    <row r="42" spans="1:27" ht="14" customHeight="1" x14ac:dyDescent="0.15">
      <c r="A42" s="8" t="s">
        <v>57</v>
      </c>
      <c r="B42" s="8" t="s">
        <v>618</v>
      </c>
      <c r="C42" s="8" t="s">
        <v>5</v>
      </c>
      <c r="D42" s="1" t="s">
        <v>3</v>
      </c>
      <c r="E42" s="1">
        <v>21</v>
      </c>
      <c r="F42" s="1">
        <v>-0.56382188685257995</v>
      </c>
      <c r="G42" s="1">
        <v>0.33004484226765501</v>
      </c>
      <c r="H42" s="1">
        <f>F42-1.96*G42</f>
        <v>-1.2107097776971838</v>
      </c>
      <c r="I42" s="1">
        <f>1.96*F42+G42</f>
        <v>-0.77504605596340181</v>
      </c>
      <c r="J42" s="1">
        <f>EXP(F42)</f>
        <v>0.56903013390174428</v>
      </c>
      <c r="K42" s="1">
        <f t="shared" ref="K42:L46" si="22">EXP(H42)</f>
        <v>0.29798570074738467</v>
      </c>
      <c r="L42" s="1">
        <f t="shared" si="22"/>
        <v>0.46068256333109286</v>
      </c>
      <c r="M42" s="55">
        <v>0.10386357050207901</v>
      </c>
      <c r="N42" s="7">
        <v>17.803717838982301</v>
      </c>
      <c r="O42" s="55">
        <v>19</v>
      </c>
      <c r="P42" s="6">
        <v>0.53558324571507399</v>
      </c>
      <c r="Q42" s="55">
        <v>1.4328772461841201E-2</v>
      </c>
      <c r="R42" s="1">
        <v>1.07248032327049E-2</v>
      </c>
      <c r="S42" s="55">
        <v>0.19731893597184</v>
      </c>
      <c r="T42" s="7">
        <v>1.8012669010004801E-3</v>
      </c>
      <c r="U42" s="55">
        <v>1.5501996060976299E-4</v>
      </c>
      <c r="V42" s="55" t="b">
        <v>1</v>
      </c>
      <c r="W42" s="9">
        <v>4.1718275694332102E-21</v>
      </c>
      <c r="X42" s="7">
        <v>21</v>
      </c>
      <c r="Y42" s="55">
        <v>-0.21367012604716301</v>
      </c>
      <c r="Z42" s="55">
        <v>0.146703046999799</v>
      </c>
      <c r="AA42" s="6">
        <v>0.14525983862317399</v>
      </c>
    </row>
    <row r="43" spans="1:27" ht="14" customHeight="1" x14ac:dyDescent="0.15">
      <c r="A43" s="8" t="s">
        <v>57</v>
      </c>
      <c r="B43" s="8" t="s">
        <v>618</v>
      </c>
      <c r="C43" s="8" t="s">
        <v>5</v>
      </c>
      <c r="D43" s="1" t="s">
        <v>1</v>
      </c>
      <c r="E43" s="1">
        <v>21</v>
      </c>
      <c r="F43" s="1">
        <v>-0.13638122663170599</v>
      </c>
      <c r="G43" s="1">
        <v>0.198806277220448</v>
      </c>
      <c r="H43" s="1">
        <f>F43-1.96*G43</f>
        <v>-0.52604152998378406</v>
      </c>
      <c r="I43" s="1">
        <f>1.96*F43+G43</f>
        <v>-6.8500926977695747E-2</v>
      </c>
      <c r="J43" s="1">
        <f>EXP(F43)</f>
        <v>0.87250994505061119</v>
      </c>
      <c r="K43" s="1">
        <f t="shared" si="22"/>
        <v>0.5909395624615007</v>
      </c>
      <c r="L43" s="1">
        <f t="shared" si="22"/>
        <v>0.93379259449821406</v>
      </c>
      <c r="M43" s="55">
        <v>0.49271272632059199</v>
      </c>
      <c r="N43" s="7">
        <v>19.5887223028862</v>
      </c>
      <c r="O43" s="55">
        <v>20</v>
      </c>
      <c r="P43" s="6">
        <v>0.48390681327954099</v>
      </c>
      <c r="Q43" s="55"/>
      <c r="S43" s="55"/>
      <c r="T43" s="7"/>
      <c r="U43" s="55"/>
      <c r="V43" s="55"/>
      <c r="W43" s="6"/>
      <c r="X43" s="7"/>
      <c r="Y43" s="55"/>
      <c r="Z43" s="55"/>
      <c r="AA43" s="6"/>
    </row>
    <row r="44" spans="1:27" ht="14" customHeight="1" x14ac:dyDescent="0.15">
      <c r="A44" s="8" t="s">
        <v>57</v>
      </c>
      <c r="B44" s="8" t="s">
        <v>618</v>
      </c>
      <c r="C44" s="8" t="s">
        <v>5</v>
      </c>
      <c r="D44" s="1" t="s">
        <v>4</v>
      </c>
      <c r="E44" s="1">
        <v>21</v>
      </c>
      <c r="F44" s="1">
        <v>-0.16061902942173001</v>
      </c>
      <c r="G44" s="1">
        <v>0.133614258499303</v>
      </c>
      <c r="H44" s="1">
        <f>F44-1.96*G44</f>
        <v>-0.42250297608036391</v>
      </c>
      <c r="I44" s="1">
        <f>1.96*F44+G44</f>
        <v>-0.18119903916728783</v>
      </c>
      <c r="J44" s="1">
        <f>EXP(F44)</f>
        <v>0.85161645012526521</v>
      </c>
      <c r="K44" s="1">
        <f t="shared" si="22"/>
        <v>0.65540430378805914</v>
      </c>
      <c r="L44" s="1">
        <f t="shared" si="22"/>
        <v>0.83426928990448446</v>
      </c>
      <c r="M44" s="55">
        <v>0.22932093236370499</v>
      </c>
      <c r="N44" s="7"/>
      <c r="O44" s="55"/>
      <c r="P44" s="6"/>
      <c r="Q44" s="55"/>
      <c r="S44" s="55"/>
      <c r="T44" s="7"/>
      <c r="U44" s="55"/>
      <c r="V44" s="55"/>
      <c r="W44" s="6"/>
      <c r="X44" s="7"/>
      <c r="Y44" s="55"/>
      <c r="Z44" s="55"/>
      <c r="AA44" s="6"/>
    </row>
    <row r="45" spans="1:27" ht="14" customHeight="1" x14ac:dyDescent="0.15">
      <c r="A45" s="8" t="s">
        <v>57</v>
      </c>
      <c r="B45" s="8" t="s">
        <v>618</v>
      </c>
      <c r="C45" s="8" t="s">
        <v>5</v>
      </c>
      <c r="D45" s="1" t="s">
        <v>2</v>
      </c>
      <c r="E45" s="1">
        <v>21</v>
      </c>
      <c r="F45" s="1">
        <v>-0.170445675550666</v>
      </c>
      <c r="G45" s="1">
        <v>0.37798388015604401</v>
      </c>
      <c r="H45" s="1">
        <f>F45-1.96*G45</f>
        <v>-0.9112940806565123</v>
      </c>
      <c r="I45" s="1">
        <f>1.96*F45+G45</f>
        <v>4.3910356076738655E-2</v>
      </c>
      <c r="J45" s="1">
        <f>EXP(F45)</f>
        <v>0.84328889958940134</v>
      </c>
      <c r="K45" s="1">
        <f t="shared" si="22"/>
        <v>0.40200366211873506</v>
      </c>
      <c r="L45" s="1">
        <f t="shared" si="22"/>
        <v>1.0448886827690436</v>
      </c>
      <c r="M45" s="55">
        <v>0.65688824074555896</v>
      </c>
      <c r="N45" s="7"/>
      <c r="O45" s="55"/>
      <c r="P45" s="6"/>
      <c r="Q45" s="55"/>
      <c r="S45" s="55"/>
      <c r="T45" s="7"/>
      <c r="U45" s="55"/>
      <c r="V45" s="55"/>
      <c r="W45" s="6"/>
      <c r="X45" s="7"/>
      <c r="Y45" s="55"/>
      <c r="Z45" s="55"/>
      <c r="AA45" s="6"/>
    </row>
    <row r="46" spans="1:27" ht="14" customHeight="1" thickBot="1" x14ac:dyDescent="0.2">
      <c r="A46" s="8" t="s">
        <v>57</v>
      </c>
      <c r="B46" s="5" t="s">
        <v>618</v>
      </c>
      <c r="C46" s="8" t="s">
        <v>5</v>
      </c>
      <c r="D46" s="1" t="s">
        <v>0</v>
      </c>
      <c r="E46" s="1">
        <v>21</v>
      </c>
      <c r="F46" s="1">
        <v>-0.154239294580682</v>
      </c>
      <c r="G46" s="1">
        <v>0.35800925101512998</v>
      </c>
      <c r="H46" s="1">
        <f>F46-1.96*G46</f>
        <v>-0.85593742657033678</v>
      </c>
      <c r="I46" s="1">
        <f>1.96*F46+G46</f>
        <v>5.5700233636993279E-2</v>
      </c>
      <c r="J46" s="1">
        <f>EXP(F46)</f>
        <v>0.85706690500521221</v>
      </c>
      <c r="K46" s="1">
        <f t="shared" si="22"/>
        <v>0.4248847061234115</v>
      </c>
      <c r="L46" s="1">
        <f t="shared" si="22"/>
        <v>1.057280699038482</v>
      </c>
      <c r="M46" s="55">
        <v>0.67120320266968603</v>
      </c>
      <c r="N46" s="7"/>
      <c r="O46" s="55"/>
      <c r="P46" s="6"/>
      <c r="Q46" s="55"/>
      <c r="S46" s="55"/>
      <c r="T46" s="7"/>
      <c r="U46" s="55"/>
      <c r="V46" s="55"/>
      <c r="W46" s="6"/>
      <c r="X46" s="7"/>
      <c r="Y46" s="55"/>
      <c r="Z46" s="55"/>
      <c r="AA46" s="6"/>
    </row>
    <row r="47" spans="1:27" ht="14" customHeight="1" x14ac:dyDescent="0.15">
      <c r="A47" s="14"/>
      <c r="B47" s="14"/>
      <c r="C47" s="14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13"/>
      <c r="O47" s="56"/>
      <c r="P47" s="12"/>
      <c r="Q47" s="56"/>
      <c r="R47" s="56"/>
      <c r="S47" s="56"/>
      <c r="T47" s="13"/>
      <c r="U47" s="56"/>
      <c r="V47" s="56"/>
      <c r="W47" s="12"/>
      <c r="X47" s="13"/>
      <c r="Y47" s="56"/>
      <c r="Z47" s="56"/>
      <c r="AA47" s="12"/>
    </row>
    <row r="48" spans="1:27" ht="14" customHeight="1" x14ac:dyDescent="0.15">
      <c r="A48" s="8" t="s">
        <v>58</v>
      </c>
      <c r="B48" s="8" t="s">
        <v>100</v>
      </c>
      <c r="C48" s="8" t="s">
        <v>6</v>
      </c>
      <c r="D48" s="7" t="s">
        <v>4</v>
      </c>
      <c r="E48" s="55">
        <v>89</v>
      </c>
      <c r="F48" s="55">
        <v>3.3959701050420503E-2</v>
      </c>
      <c r="G48" s="55">
        <v>0.111614288002097</v>
      </c>
      <c r="H48" s="55">
        <f t="shared" ref="H48:H52" si="23">F48-1.96*G48</f>
        <v>-0.18480430343368959</v>
      </c>
      <c r="I48" s="55">
        <f t="shared" ref="I48:I52" si="24">F48+1.96*G48</f>
        <v>0.25272370553453061</v>
      </c>
      <c r="J48" s="55">
        <f t="shared" ref="J48:J52" si="25">EXP(F48)</f>
        <v>1.0345429148952898</v>
      </c>
      <c r="K48" s="55">
        <f t="shared" ref="K48:K52" si="26">EXP(H48)</f>
        <v>0.83126694402222068</v>
      </c>
      <c r="L48" s="55">
        <f t="shared" ref="L48:L52" si="27">EXP(I48)</f>
        <v>1.2875274909661669</v>
      </c>
      <c r="M48" s="55">
        <v>0.76093024139771404</v>
      </c>
      <c r="N48" s="7">
        <v>121.177846350317</v>
      </c>
      <c r="O48" s="55">
        <v>88</v>
      </c>
      <c r="P48" s="6">
        <v>1.0997919216200301E-2</v>
      </c>
      <c r="Q48" s="55">
        <v>2.9728825052326101E-3</v>
      </c>
      <c r="R48" s="55">
        <v>3.2867733311031499E-3</v>
      </c>
      <c r="S48" s="55">
        <v>0.36822887258782799</v>
      </c>
      <c r="T48" s="7">
        <v>3.0493186989873199E-3</v>
      </c>
      <c r="U48" s="55">
        <v>6.9446813829605598E-4</v>
      </c>
      <c r="V48" s="55" t="b">
        <v>1</v>
      </c>
      <c r="W48" s="9">
        <v>2.3791832608121099E-23</v>
      </c>
      <c r="X48" s="7">
        <v>89</v>
      </c>
      <c r="Y48" s="55">
        <v>5.82301310155455E-2</v>
      </c>
      <c r="Z48" s="55">
        <v>0.118754799575993</v>
      </c>
      <c r="AA48" s="6">
        <v>0.62389390679983703</v>
      </c>
    </row>
    <row r="49" spans="1:27" ht="14" customHeight="1" x14ac:dyDescent="0.15">
      <c r="A49" s="8" t="s">
        <v>58</v>
      </c>
      <c r="B49" s="8" t="s">
        <v>100</v>
      </c>
      <c r="C49" s="8" t="s">
        <v>6</v>
      </c>
      <c r="D49" s="7" t="s">
        <v>3</v>
      </c>
      <c r="E49" s="55">
        <v>89</v>
      </c>
      <c r="F49" s="55">
        <v>-0.19101509434375699</v>
      </c>
      <c r="G49" s="55">
        <v>0.27267106517039202</v>
      </c>
      <c r="H49" s="55">
        <f t="shared" si="23"/>
        <v>-0.72545038207772528</v>
      </c>
      <c r="I49" s="55">
        <f t="shared" si="24"/>
        <v>0.34342019339021135</v>
      </c>
      <c r="J49" s="55">
        <f t="shared" si="25"/>
        <v>0.82612011831603172</v>
      </c>
      <c r="K49" s="55">
        <f t="shared" si="26"/>
        <v>0.48410648696349962</v>
      </c>
      <c r="L49" s="55">
        <f t="shared" si="27"/>
        <v>1.4097610097465003</v>
      </c>
      <c r="M49" s="55">
        <v>0.48546375519808399</v>
      </c>
      <c r="N49" s="7">
        <v>120.048947358001</v>
      </c>
      <c r="O49" s="55">
        <v>87</v>
      </c>
      <c r="P49" s="6">
        <v>1.09191785775296E-2</v>
      </c>
      <c r="Q49" s="55"/>
      <c r="R49" s="55"/>
      <c r="S49" s="55"/>
      <c r="T49" s="7"/>
      <c r="U49" s="55"/>
      <c r="V49" s="55"/>
      <c r="W49" s="6"/>
      <c r="X49" s="7"/>
      <c r="Y49" s="55"/>
      <c r="Z49" s="55"/>
      <c r="AA49" s="6"/>
    </row>
    <row r="50" spans="1:27" ht="14" customHeight="1" x14ac:dyDescent="0.15">
      <c r="A50" s="8" t="s">
        <v>58</v>
      </c>
      <c r="B50" s="8" t="s">
        <v>100</v>
      </c>
      <c r="C50" s="8" t="s">
        <v>6</v>
      </c>
      <c r="D50" s="7" t="s">
        <v>2</v>
      </c>
      <c r="E50" s="55">
        <v>89</v>
      </c>
      <c r="F50" s="55">
        <v>-4.8494865492956203E-3</v>
      </c>
      <c r="G50" s="55">
        <v>0.38005831391795403</v>
      </c>
      <c r="H50" s="55">
        <f t="shared" si="23"/>
        <v>-0.74976378182848546</v>
      </c>
      <c r="I50" s="55">
        <f t="shared" si="24"/>
        <v>0.74006480872989422</v>
      </c>
      <c r="J50" s="55">
        <f t="shared" si="25"/>
        <v>0.99516225322564</v>
      </c>
      <c r="K50" s="55">
        <f t="shared" si="26"/>
        <v>0.47247814748422201</v>
      </c>
      <c r="L50" s="55">
        <f t="shared" si="27"/>
        <v>2.0960713538147386</v>
      </c>
      <c r="M50" s="55">
        <v>0.98984827370543604</v>
      </c>
      <c r="N50" s="7"/>
      <c r="O50" s="55"/>
      <c r="P50" s="6"/>
      <c r="Q50" s="55"/>
      <c r="R50" s="55"/>
      <c r="S50" s="55"/>
      <c r="T50" s="7"/>
      <c r="U50" s="55"/>
      <c r="V50" s="55"/>
      <c r="W50" s="6"/>
      <c r="X50" s="7"/>
      <c r="Y50" s="55"/>
      <c r="Z50" s="55"/>
      <c r="AA50" s="6"/>
    </row>
    <row r="51" spans="1:27" ht="14" customHeight="1" x14ac:dyDescent="0.15">
      <c r="A51" s="8" t="s">
        <v>58</v>
      </c>
      <c r="B51" s="8" t="s">
        <v>100</v>
      </c>
      <c r="C51" s="8" t="s">
        <v>6</v>
      </c>
      <c r="D51" s="7" t="s">
        <v>1</v>
      </c>
      <c r="E51" s="55">
        <v>89</v>
      </c>
      <c r="F51" s="55">
        <v>5.6912239682589197E-2</v>
      </c>
      <c r="G51" s="55">
        <v>0.160586891273445</v>
      </c>
      <c r="H51" s="55">
        <f t="shared" si="23"/>
        <v>-0.257838067213363</v>
      </c>
      <c r="I51" s="55">
        <f t="shared" si="24"/>
        <v>0.37166254657854136</v>
      </c>
      <c r="J51" s="55">
        <f t="shared" si="25"/>
        <v>1.0585629065022482</v>
      </c>
      <c r="K51" s="55">
        <f t="shared" si="26"/>
        <v>0.77272035073593626</v>
      </c>
      <c r="L51" s="55">
        <f t="shared" si="27"/>
        <v>1.4501435428163296</v>
      </c>
      <c r="M51" s="55">
        <v>0.72303798942407604</v>
      </c>
      <c r="N51" s="7"/>
      <c r="O51" s="55"/>
      <c r="P51" s="6"/>
      <c r="Q51" s="55"/>
      <c r="R51" s="55"/>
      <c r="S51" s="55"/>
      <c r="T51" s="7"/>
      <c r="U51" s="55"/>
      <c r="V51" s="55"/>
      <c r="W51" s="6"/>
      <c r="X51" s="7"/>
      <c r="Y51" s="55"/>
      <c r="Z51" s="55"/>
      <c r="AA51" s="6"/>
    </row>
    <row r="52" spans="1:27" ht="14" customHeight="1" x14ac:dyDescent="0.15">
      <c r="A52" s="8" t="s">
        <v>58</v>
      </c>
      <c r="B52" s="8" t="s">
        <v>100</v>
      </c>
      <c r="C52" s="8" t="s">
        <v>6</v>
      </c>
      <c r="D52" s="7" t="s">
        <v>0</v>
      </c>
      <c r="E52" s="55">
        <v>89</v>
      </c>
      <c r="F52" s="55">
        <v>0.14118615117375599</v>
      </c>
      <c r="G52" s="55">
        <v>0.28827775719052301</v>
      </c>
      <c r="H52" s="55">
        <f t="shared" si="23"/>
        <v>-0.42383825291966915</v>
      </c>
      <c r="I52" s="55">
        <f t="shared" si="24"/>
        <v>0.70621055526718113</v>
      </c>
      <c r="J52" s="55">
        <f t="shared" si="25"/>
        <v>1.151639006985429</v>
      </c>
      <c r="K52" s="55">
        <f t="shared" si="26"/>
        <v>0.65452974162207511</v>
      </c>
      <c r="L52" s="55">
        <f t="shared" si="27"/>
        <v>2.0262981467023593</v>
      </c>
      <c r="M52" s="55">
        <v>0.62552432739961905</v>
      </c>
      <c r="N52" s="7"/>
      <c r="O52" s="55"/>
      <c r="P52" s="6"/>
      <c r="Q52" s="55"/>
      <c r="R52" s="55"/>
      <c r="S52" s="55"/>
      <c r="T52" s="7"/>
      <c r="U52" s="55"/>
      <c r="V52" s="55"/>
      <c r="W52" s="6"/>
      <c r="X52" s="7"/>
      <c r="Y52" s="55"/>
      <c r="Z52" s="55"/>
      <c r="AA52" s="6"/>
    </row>
    <row r="53" spans="1:27" ht="14" customHeight="1" x14ac:dyDescent="0.15">
      <c r="A53" s="8"/>
      <c r="B53" s="8"/>
      <c r="C53" s="8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7"/>
      <c r="O53" s="55"/>
      <c r="P53" s="6"/>
      <c r="Q53" s="55"/>
      <c r="R53" s="55"/>
      <c r="S53" s="55"/>
      <c r="T53" s="7"/>
      <c r="U53" s="55"/>
      <c r="V53" s="55"/>
      <c r="W53" s="6"/>
      <c r="X53" s="7"/>
      <c r="Y53" s="55"/>
      <c r="Z53" s="55"/>
      <c r="AA53" s="6"/>
    </row>
    <row r="54" spans="1:27" ht="14" customHeight="1" x14ac:dyDescent="0.15">
      <c r="A54" s="8" t="s">
        <v>58</v>
      </c>
      <c r="B54" s="8" t="s">
        <v>100</v>
      </c>
      <c r="C54" s="8" t="s">
        <v>5</v>
      </c>
      <c r="D54" s="55" t="s">
        <v>3</v>
      </c>
      <c r="E54" s="55">
        <v>21</v>
      </c>
      <c r="F54" s="55">
        <v>-0.16511763766721599</v>
      </c>
      <c r="G54" s="55">
        <v>0.19688324304844201</v>
      </c>
      <c r="H54" s="55">
        <f>F54-1.96*G54</f>
        <v>-0.55100879404216241</v>
      </c>
      <c r="I54" s="55">
        <f>1.96*F54+G54</f>
        <v>-0.12674732677930134</v>
      </c>
      <c r="J54" s="55">
        <f>EXP(F54)</f>
        <v>0.84779396571712951</v>
      </c>
      <c r="K54" s="55">
        <f t="shared" ref="K54:L58" si="28">EXP(H54)</f>
        <v>0.57636808032139086</v>
      </c>
      <c r="L54" s="55">
        <f t="shared" si="28"/>
        <v>0.880956238527831</v>
      </c>
      <c r="M54" s="55">
        <v>0.41208878922416298</v>
      </c>
      <c r="N54" s="7">
        <v>9.5016397023541295</v>
      </c>
      <c r="O54" s="55">
        <v>19</v>
      </c>
      <c r="P54" s="6">
        <v>0.96418797690751101</v>
      </c>
      <c r="Q54" s="55">
        <v>1.0590702174757501E-2</v>
      </c>
      <c r="R54" s="55">
        <v>6.4036148529641804E-3</v>
      </c>
      <c r="S54" s="55">
        <v>0.114582359215108</v>
      </c>
      <c r="T54" s="7">
        <v>1.8012669010004801E-3</v>
      </c>
      <c r="U54" s="55">
        <v>1.10337548057302E-4</v>
      </c>
      <c r="V54" s="55" t="b">
        <v>1</v>
      </c>
      <c r="W54" s="9">
        <v>1.01974258709787E-23</v>
      </c>
      <c r="X54" s="7">
        <v>21</v>
      </c>
      <c r="Y54" s="55">
        <v>0.139727458966554</v>
      </c>
      <c r="Z54" s="55">
        <v>8.6548683002497406E-2</v>
      </c>
      <c r="AA54" s="6">
        <v>0.106432514270776</v>
      </c>
    </row>
    <row r="55" spans="1:27" ht="14" customHeight="1" x14ac:dyDescent="0.15">
      <c r="A55" s="8" t="s">
        <v>58</v>
      </c>
      <c r="B55" s="8" t="s">
        <v>100</v>
      </c>
      <c r="C55" s="8" t="s">
        <v>5</v>
      </c>
      <c r="D55" s="55" t="s">
        <v>1</v>
      </c>
      <c r="E55" s="55">
        <v>21</v>
      </c>
      <c r="F55" s="55">
        <v>0.202198377594522</v>
      </c>
      <c r="G55" s="55">
        <v>0.115968289724639</v>
      </c>
      <c r="H55" s="55">
        <f>F55-1.96*G55</f>
        <v>-2.5099470265770446E-2</v>
      </c>
      <c r="I55" s="55">
        <f>1.96*F55+G55</f>
        <v>0.51227710980990215</v>
      </c>
      <c r="J55" s="55">
        <f>EXP(F55)</f>
        <v>1.2240908162183155</v>
      </c>
      <c r="K55" s="55">
        <f t="shared" si="28"/>
        <v>0.97521290251703563</v>
      </c>
      <c r="L55" s="55">
        <f t="shared" si="28"/>
        <v>1.6690875665993872</v>
      </c>
      <c r="M55" s="55">
        <v>8.1234780428476594E-2</v>
      </c>
      <c r="N55" s="7">
        <v>12.2369027850409</v>
      </c>
      <c r="O55" s="55">
        <v>20</v>
      </c>
      <c r="P55" s="6">
        <v>0.90768059859671302</v>
      </c>
      <c r="Q55" s="55"/>
      <c r="R55" s="55"/>
      <c r="S55" s="55"/>
      <c r="T55" s="7"/>
      <c r="U55" s="55"/>
      <c r="V55" s="55"/>
      <c r="W55" s="6"/>
      <c r="X55" s="7"/>
      <c r="Y55" s="55"/>
      <c r="Z55" s="55"/>
      <c r="AA55" s="6"/>
    </row>
    <row r="56" spans="1:27" ht="14" customHeight="1" x14ac:dyDescent="0.15">
      <c r="A56" s="8" t="s">
        <v>58</v>
      </c>
      <c r="B56" s="8" t="s">
        <v>100</v>
      </c>
      <c r="C56" s="8" t="s">
        <v>5</v>
      </c>
      <c r="D56" s="55" t="s">
        <v>4</v>
      </c>
      <c r="E56" s="55">
        <v>21</v>
      </c>
      <c r="F56" s="55">
        <v>0.13236235415955899</v>
      </c>
      <c r="G56" s="55">
        <v>8.0061681372036703E-2</v>
      </c>
      <c r="H56" s="55">
        <f>F56-1.96*G56</f>
        <v>-2.4558541329632949E-2</v>
      </c>
      <c r="I56" s="55">
        <f>1.96*F56+G56</f>
        <v>0.33949189552477232</v>
      </c>
      <c r="J56" s="55">
        <f>EXP(F56)</f>
        <v>1.1415218795363458</v>
      </c>
      <c r="K56" s="55">
        <f t="shared" si="28"/>
        <v>0.97574056609628457</v>
      </c>
      <c r="L56" s="55">
        <f t="shared" si="28"/>
        <v>1.4042339117324263</v>
      </c>
      <c r="M56" s="55">
        <v>9.82790302050318E-2</v>
      </c>
      <c r="N56" s="7"/>
      <c r="O56" s="55"/>
      <c r="P56" s="6"/>
      <c r="Q56" s="55"/>
      <c r="R56" s="55"/>
      <c r="S56" s="55"/>
      <c r="T56" s="7"/>
      <c r="U56" s="55"/>
      <c r="V56" s="55"/>
      <c r="W56" s="6"/>
      <c r="X56" s="7"/>
      <c r="Y56" s="55"/>
      <c r="Z56" s="55"/>
      <c r="AA56" s="6"/>
    </row>
    <row r="57" spans="1:27" ht="14" customHeight="1" x14ac:dyDescent="0.15">
      <c r="A57" s="8" t="s">
        <v>58</v>
      </c>
      <c r="B57" s="8" t="s">
        <v>100</v>
      </c>
      <c r="C57" s="8" t="s">
        <v>5</v>
      </c>
      <c r="D57" s="55" t="s">
        <v>2</v>
      </c>
      <c r="E57" s="55">
        <v>21</v>
      </c>
      <c r="F57" s="55">
        <v>0.20333513003822301</v>
      </c>
      <c r="G57" s="55">
        <v>0.21337909524024201</v>
      </c>
      <c r="H57" s="55">
        <f>F57-1.96*G57</f>
        <v>-0.21488789663265134</v>
      </c>
      <c r="I57" s="55">
        <f>1.96*F57+G57</f>
        <v>0.61191595011515909</v>
      </c>
      <c r="J57" s="55">
        <f>EXP(F57)</f>
        <v>1.2254830956335516</v>
      </c>
      <c r="K57" s="55">
        <f t="shared" si="28"/>
        <v>0.80663186125683606</v>
      </c>
      <c r="L57" s="55">
        <f t="shared" si="28"/>
        <v>1.8439609536779207</v>
      </c>
      <c r="M57" s="55">
        <v>0.352001970580199</v>
      </c>
      <c r="N57" s="7"/>
      <c r="O57" s="55"/>
      <c r="P57" s="6"/>
      <c r="Q57" s="55"/>
      <c r="R57" s="55"/>
      <c r="S57" s="55"/>
      <c r="T57" s="7"/>
      <c r="U57" s="55"/>
      <c r="V57" s="55"/>
      <c r="W57" s="6"/>
      <c r="X57" s="7"/>
      <c r="Y57" s="55"/>
      <c r="Z57" s="55"/>
      <c r="AA57" s="6"/>
    </row>
    <row r="58" spans="1:27" ht="14" customHeight="1" thickBot="1" x14ac:dyDescent="0.2">
      <c r="A58" s="5" t="s">
        <v>58</v>
      </c>
      <c r="B58" s="5" t="s">
        <v>100</v>
      </c>
      <c r="C58" s="5" t="s">
        <v>5</v>
      </c>
      <c r="D58" s="3" t="s">
        <v>0</v>
      </c>
      <c r="E58" s="3">
        <v>21</v>
      </c>
      <c r="F58" s="3">
        <v>0.192609556171943</v>
      </c>
      <c r="G58" s="3">
        <v>0.19913026867813399</v>
      </c>
      <c r="H58" s="3">
        <f>F58-1.96*G58</f>
        <v>-0.19768577043719962</v>
      </c>
      <c r="I58" s="3">
        <f>1.96*F58+G58</f>
        <v>0.5766449987751423</v>
      </c>
      <c r="J58" s="3">
        <f>EXP(F58)</f>
        <v>1.2124093233559998</v>
      </c>
      <c r="K58" s="3">
        <f t="shared" si="28"/>
        <v>0.82062767810410886</v>
      </c>
      <c r="L58" s="3">
        <f t="shared" si="28"/>
        <v>1.7800563102493121</v>
      </c>
      <c r="M58" s="3">
        <v>0.34496899076962001</v>
      </c>
      <c r="N58" s="4"/>
      <c r="O58" s="3"/>
      <c r="P58" s="2"/>
      <c r="Q58" s="3"/>
      <c r="R58" s="3"/>
      <c r="S58" s="3"/>
      <c r="T58" s="4"/>
      <c r="U58" s="3"/>
      <c r="V58" s="3"/>
      <c r="W58" s="2"/>
      <c r="X58" s="4"/>
      <c r="Y58" s="3"/>
      <c r="Z58" s="3"/>
      <c r="AA58" s="2"/>
    </row>
    <row r="59" spans="1:27" ht="14" customHeight="1" x14ac:dyDescent="0.15">
      <c r="A59" s="8"/>
      <c r="B59" s="14"/>
      <c r="C59" s="8"/>
      <c r="M59" s="55"/>
      <c r="N59" s="7"/>
      <c r="O59" s="55"/>
      <c r="P59" s="6"/>
      <c r="Q59" s="55"/>
      <c r="S59" s="55"/>
      <c r="T59" s="7"/>
      <c r="U59" s="55"/>
      <c r="V59" s="55"/>
      <c r="W59" s="6"/>
      <c r="X59" s="7"/>
      <c r="Y59" s="55"/>
      <c r="Z59" s="55"/>
      <c r="AA59" s="6"/>
    </row>
    <row r="60" spans="1:27" ht="14" customHeight="1" x14ac:dyDescent="0.15">
      <c r="A60" s="8" t="s">
        <v>120</v>
      </c>
      <c r="B60" s="8" t="s">
        <v>128</v>
      </c>
      <c r="C60" s="8" t="s">
        <v>6</v>
      </c>
      <c r="D60" s="7" t="s">
        <v>4</v>
      </c>
      <c r="E60" s="1">
        <v>89</v>
      </c>
      <c r="F60" s="1">
        <v>7.12991945315814E-2</v>
      </c>
      <c r="G60" s="1">
        <v>0.13334624454559801</v>
      </c>
      <c r="H60" s="1">
        <f t="shared" ref="H60:H64" si="29">F60-1.96*G60</f>
        <v>-0.19005944477779069</v>
      </c>
      <c r="I60" s="1">
        <f t="shared" ref="I60:I64" si="30">F60+1.96*G60</f>
        <v>0.33265783384095349</v>
      </c>
      <c r="J60" s="1">
        <f t="shared" ref="J60:J64" si="31">EXP(F60)</f>
        <v>1.0739024835572211</v>
      </c>
      <c r="K60" s="1">
        <f t="shared" ref="K60:K64" si="32">EXP(H60)</f>
        <v>0.82690997700247926</v>
      </c>
      <c r="L60" s="1">
        <f t="shared" ref="L60:L64" si="33">EXP(I60)</f>
        <v>1.3946700079383727</v>
      </c>
      <c r="M60" s="1">
        <v>0.59286272807651297</v>
      </c>
      <c r="N60" s="7">
        <v>93.691460136050097</v>
      </c>
      <c r="O60" s="55">
        <v>88</v>
      </c>
      <c r="P60" s="6">
        <v>0.31913846980162303</v>
      </c>
      <c r="Q60" s="1">
        <v>4.2860750886202399E-3</v>
      </c>
      <c r="R60" s="1">
        <v>3.9228365481652899E-3</v>
      </c>
      <c r="S60" s="1">
        <v>0.27758754894687798</v>
      </c>
      <c r="T60" s="7">
        <v>3.0493186989873199E-3</v>
      </c>
      <c r="U60" s="55">
        <v>5.4332399044949896E-4</v>
      </c>
      <c r="V60" s="55" t="b">
        <v>1</v>
      </c>
      <c r="W60" s="9">
        <v>3.64618009652148E-28</v>
      </c>
      <c r="X60" s="7">
        <v>89</v>
      </c>
      <c r="Y60" s="55">
        <v>7.4442989750448205E-2</v>
      </c>
      <c r="Z60" s="55">
        <v>0.14480252892746101</v>
      </c>
      <c r="AA60" s="6">
        <v>0.60718203093214396</v>
      </c>
    </row>
    <row r="61" spans="1:27" ht="14" customHeight="1" x14ac:dyDescent="0.15">
      <c r="A61" s="8" t="s">
        <v>120</v>
      </c>
      <c r="B61" s="8" t="s">
        <v>128</v>
      </c>
      <c r="C61" s="8" t="s">
        <v>6</v>
      </c>
      <c r="D61" s="7" t="s">
        <v>3</v>
      </c>
      <c r="E61" s="1">
        <v>89</v>
      </c>
      <c r="F61" s="1">
        <v>-0.25357155602723203</v>
      </c>
      <c r="G61" s="1">
        <v>0.32581021921756798</v>
      </c>
      <c r="H61" s="1">
        <f t="shared" si="29"/>
        <v>-0.89215958569366527</v>
      </c>
      <c r="I61" s="1">
        <f t="shared" si="30"/>
        <v>0.38501647363920122</v>
      </c>
      <c r="J61" s="1">
        <f t="shared" si="31"/>
        <v>0.77602421372859431</v>
      </c>
      <c r="K61" s="1">
        <f t="shared" si="32"/>
        <v>0.40976986338498378</v>
      </c>
      <c r="L61" s="1">
        <f t="shared" si="33"/>
        <v>1.4696385315366542</v>
      </c>
      <c r="M61" s="1">
        <v>0.438515558973058</v>
      </c>
      <c r="N61" s="7">
        <v>92.423279127576293</v>
      </c>
      <c r="O61" s="55">
        <v>87</v>
      </c>
      <c r="P61" s="6">
        <v>0.32520123569746601</v>
      </c>
      <c r="T61" s="7"/>
      <c r="U61" s="55"/>
      <c r="V61" s="55"/>
      <c r="W61" s="6"/>
      <c r="X61" s="7"/>
      <c r="Y61" s="55"/>
      <c r="Z61" s="55"/>
      <c r="AA61" s="6"/>
    </row>
    <row r="62" spans="1:27" ht="14" customHeight="1" x14ac:dyDescent="0.15">
      <c r="A62" s="8" t="s">
        <v>120</v>
      </c>
      <c r="B62" s="8" t="s">
        <v>128</v>
      </c>
      <c r="C62" s="8" t="s">
        <v>6</v>
      </c>
      <c r="D62" s="7" t="s">
        <v>2</v>
      </c>
      <c r="E62" s="1">
        <v>89</v>
      </c>
      <c r="F62" s="1">
        <v>0.18256452028322701</v>
      </c>
      <c r="G62" s="1">
        <v>0.50804004639990796</v>
      </c>
      <c r="H62" s="1">
        <f t="shared" si="29"/>
        <v>-0.81319397066059262</v>
      </c>
      <c r="I62" s="1">
        <f t="shared" si="30"/>
        <v>1.1783230112270466</v>
      </c>
      <c r="J62" s="1">
        <f t="shared" si="31"/>
        <v>1.2002915916087498</v>
      </c>
      <c r="K62" s="1">
        <f t="shared" si="32"/>
        <v>0.44343946929575784</v>
      </c>
      <c r="L62" s="1">
        <f t="shared" si="33"/>
        <v>3.2489212274556731</v>
      </c>
      <c r="M62" s="1">
        <v>0.72019363914896795</v>
      </c>
      <c r="N62" s="7"/>
      <c r="O62" s="55"/>
      <c r="P62" s="6"/>
      <c r="T62" s="7"/>
      <c r="U62" s="55"/>
      <c r="V62" s="55"/>
      <c r="W62" s="6"/>
      <c r="X62" s="7"/>
      <c r="Y62" s="55"/>
      <c r="Z62" s="55"/>
      <c r="AA62" s="6"/>
    </row>
    <row r="63" spans="1:27" ht="14" customHeight="1" x14ac:dyDescent="0.15">
      <c r="A63" s="8" t="s">
        <v>120</v>
      </c>
      <c r="B63" s="8" t="s">
        <v>128</v>
      </c>
      <c r="C63" s="8" t="s">
        <v>6</v>
      </c>
      <c r="D63" s="7" t="s">
        <v>1</v>
      </c>
      <c r="E63" s="1">
        <v>89</v>
      </c>
      <c r="F63" s="1">
        <v>3.8320625554829499E-2</v>
      </c>
      <c r="G63" s="1">
        <v>0.216890401513787</v>
      </c>
      <c r="H63" s="1">
        <f t="shared" si="29"/>
        <v>-0.38678456141219297</v>
      </c>
      <c r="I63" s="1">
        <f t="shared" si="30"/>
        <v>0.463425812521852</v>
      </c>
      <c r="J63" s="1">
        <f t="shared" si="31"/>
        <v>1.0390643300532378</v>
      </c>
      <c r="K63" s="1">
        <f t="shared" si="32"/>
        <v>0.679237413113846</v>
      </c>
      <c r="L63" s="1">
        <f t="shared" si="33"/>
        <v>1.5895100316095583</v>
      </c>
      <c r="M63" s="1">
        <v>0.859758196161023</v>
      </c>
      <c r="N63" s="7"/>
      <c r="O63" s="55"/>
      <c r="P63" s="6"/>
      <c r="T63" s="7"/>
      <c r="U63" s="55"/>
      <c r="V63" s="55"/>
      <c r="W63" s="6"/>
      <c r="X63" s="7"/>
      <c r="Y63" s="55"/>
      <c r="Z63" s="55"/>
      <c r="AA63" s="6"/>
    </row>
    <row r="64" spans="1:27" ht="14" customHeight="1" x14ac:dyDescent="0.15">
      <c r="A64" s="8" t="s">
        <v>120</v>
      </c>
      <c r="B64" s="8" t="s">
        <v>128</v>
      </c>
      <c r="C64" s="8" t="s">
        <v>6</v>
      </c>
      <c r="D64" s="7" t="s">
        <v>0</v>
      </c>
      <c r="E64" s="1">
        <v>89</v>
      </c>
      <c r="F64" s="1">
        <v>0.14492432689065801</v>
      </c>
      <c r="G64" s="1">
        <v>0.39351630446291203</v>
      </c>
      <c r="H64" s="1">
        <f t="shared" si="29"/>
        <v>-0.62636762985664951</v>
      </c>
      <c r="I64" s="1">
        <f t="shared" si="30"/>
        <v>0.91621628363796559</v>
      </c>
      <c r="J64" s="1">
        <f t="shared" si="31"/>
        <v>1.1559520924691173</v>
      </c>
      <c r="K64" s="1">
        <f t="shared" si="32"/>
        <v>0.53452988935965584</v>
      </c>
      <c r="L64" s="1">
        <f t="shared" si="33"/>
        <v>2.4998138863375292</v>
      </c>
      <c r="M64" s="1">
        <v>0.71354862710563705</v>
      </c>
      <c r="N64" s="7"/>
      <c r="O64" s="55"/>
      <c r="P64" s="6"/>
      <c r="T64" s="7"/>
      <c r="U64" s="55"/>
      <c r="V64" s="55"/>
      <c r="W64" s="6"/>
      <c r="X64" s="7"/>
      <c r="Y64" s="55"/>
      <c r="Z64" s="55"/>
      <c r="AA64" s="6"/>
    </row>
    <row r="65" spans="1:27" ht="14" customHeight="1" x14ac:dyDescent="0.15">
      <c r="A65" s="8"/>
      <c r="B65" s="8"/>
      <c r="C65" s="8"/>
      <c r="M65" s="55"/>
      <c r="N65" s="7"/>
      <c r="O65" s="55"/>
      <c r="P65" s="6"/>
      <c r="Q65" s="55"/>
      <c r="S65" s="55"/>
      <c r="T65" s="7"/>
      <c r="U65" s="55"/>
      <c r="V65" s="55"/>
      <c r="W65" s="6"/>
      <c r="X65" s="7"/>
      <c r="Y65" s="55"/>
      <c r="Z65" s="55"/>
      <c r="AA65" s="6"/>
    </row>
    <row r="66" spans="1:27" ht="14" customHeight="1" x14ac:dyDescent="0.15">
      <c r="A66" s="8" t="s">
        <v>120</v>
      </c>
      <c r="B66" s="8" t="s">
        <v>128</v>
      </c>
      <c r="C66" s="8" t="s">
        <v>5</v>
      </c>
      <c r="D66" s="1" t="s">
        <v>3</v>
      </c>
      <c r="E66" s="1">
        <v>21</v>
      </c>
      <c r="F66" s="1">
        <v>0.10102605360618699</v>
      </c>
      <c r="G66" s="1">
        <v>0.267825638434179</v>
      </c>
      <c r="H66" s="1">
        <f>F66-1.96*G66</f>
        <v>-0.42391219772480382</v>
      </c>
      <c r="I66" s="1">
        <f>1.96*F66+G66</f>
        <v>0.46583670350230555</v>
      </c>
      <c r="J66" s="1">
        <f>EXP(F66)</f>
        <v>1.1063054646348502</v>
      </c>
      <c r="K66" s="1">
        <f t="shared" ref="K66:L70" si="34">EXP(H66)</f>
        <v>0.65448134433726191</v>
      </c>
      <c r="L66" s="1">
        <f t="shared" si="34"/>
        <v>1.5933467901529932</v>
      </c>
      <c r="M66" s="55">
        <v>0.71019906671964605</v>
      </c>
      <c r="N66" s="7">
        <v>10.652841852368001</v>
      </c>
      <c r="O66" s="55">
        <v>19</v>
      </c>
      <c r="P66" s="6">
        <v>0.93496454230719195</v>
      </c>
      <c r="Q66" s="55">
        <v>3.4408517639639199E-3</v>
      </c>
      <c r="R66" s="1">
        <v>8.7086585465140504E-3</v>
      </c>
      <c r="S66" s="55">
        <v>0.69716462092152898</v>
      </c>
      <c r="T66" s="7">
        <v>1.8012669010004801E-3</v>
      </c>
      <c r="U66" s="55">
        <v>1.0379301078224399E-4</v>
      </c>
      <c r="V66" s="55" t="b">
        <v>1</v>
      </c>
      <c r="W66" s="9">
        <v>3.7061937095668797E-24</v>
      </c>
      <c r="X66" s="7">
        <v>21</v>
      </c>
      <c r="Y66" s="55">
        <v>0.20628742981449</v>
      </c>
      <c r="Z66" s="55">
        <v>0.117790353580375</v>
      </c>
      <c r="AA66" s="6">
        <v>7.9892517814862493E-2</v>
      </c>
    </row>
    <row r="67" spans="1:27" ht="14" customHeight="1" x14ac:dyDescent="0.15">
      <c r="A67" s="8" t="s">
        <v>120</v>
      </c>
      <c r="B67" s="8" t="s">
        <v>128</v>
      </c>
      <c r="C67" s="8" t="s">
        <v>5</v>
      </c>
      <c r="D67" s="1" t="s">
        <v>1</v>
      </c>
      <c r="E67" s="1">
        <v>21</v>
      </c>
      <c r="F67" s="1">
        <v>0.24115298013650899</v>
      </c>
      <c r="G67" s="1">
        <v>0.15673538080330399</v>
      </c>
      <c r="H67" s="1">
        <f>F67-1.96*G67</f>
        <v>-6.6048366237966838E-2</v>
      </c>
      <c r="I67" s="1">
        <f>1.96*F67+G67</f>
        <v>0.62939522187086161</v>
      </c>
      <c r="J67" s="1">
        <f>EXP(F67)</f>
        <v>1.2727157206410358</v>
      </c>
      <c r="K67" s="1">
        <f t="shared" si="34"/>
        <v>0.93608558825839294</v>
      </c>
      <c r="L67" s="1">
        <f t="shared" si="34"/>
        <v>1.8764753847559712</v>
      </c>
      <c r="M67" s="55">
        <v>0.123902098201792</v>
      </c>
      <c r="N67" s="7">
        <v>10.808951376724201</v>
      </c>
      <c r="O67" s="55">
        <v>20</v>
      </c>
      <c r="P67" s="6">
        <v>0.95102723993515004</v>
      </c>
      <c r="Q67" s="55"/>
      <c r="S67" s="55"/>
      <c r="T67" s="7"/>
      <c r="U67" s="55"/>
      <c r="V67" s="55"/>
      <c r="W67" s="6"/>
      <c r="X67" s="7"/>
      <c r="Y67" s="55"/>
      <c r="Z67" s="55"/>
      <c r="AA67" s="6"/>
    </row>
    <row r="68" spans="1:27" ht="14" customHeight="1" x14ac:dyDescent="0.15">
      <c r="A68" s="8" t="s">
        <v>120</v>
      </c>
      <c r="B68" s="8" t="s">
        <v>128</v>
      </c>
      <c r="C68" s="8" t="s">
        <v>5</v>
      </c>
      <c r="D68" s="1" t="s">
        <v>4</v>
      </c>
      <c r="E68" s="1">
        <v>21</v>
      </c>
      <c r="F68" s="1">
        <v>0.197726109388806</v>
      </c>
      <c r="G68" s="1">
        <v>0.108770194255067</v>
      </c>
      <c r="H68" s="1">
        <f>F68-1.96*G68</f>
        <v>-1.5463471351125302E-2</v>
      </c>
      <c r="I68" s="1">
        <f>1.96*F68+G68</f>
        <v>0.49631336865712677</v>
      </c>
      <c r="J68" s="1">
        <f>EXP(F68)</f>
        <v>1.2186285771832848</v>
      </c>
      <c r="K68" s="1">
        <f t="shared" si="34"/>
        <v>0.98465547422888799</v>
      </c>
      <c r="L68" s="1">
        <f t="shared" si="34"/>
        <v>1.6426542335241594</v>
      </c>
      <c r="M68" s="55">
        <v>6.9089575658327504E-2</v>
      </c>
      <c r="N68" s="7"/>
      <c r="O68" s="55"/>
      <c r="P68" s="6"/>
      <c r="Q68" s="55"/>
      <c r="S68" s="55"/>
      <c r="T68" s="7"/>
      <c r="U68" s="55"/>
      <c r="V68" s="55"/>
      <c r="W68" s="6"/>
      <c r="X68" s="7"/>
      <c r="Y68" s="55"/>
      <c r="Z68" s="55"/>
      <c r="AA68" s="6"/>
    </row>
    <row r="69" spans="1:27" ht="14" customHeight="1" x14ac:dyDescent="0.15">
      <c r="A69" s="8" t="s">
        <v>120</v>
      </c>
      <c r="B69" s="8" t="s">
        <v>128</v>
      </c>
      <c r="C69" s="8" t="s">
        <v>5</v>
      </c>
      <c r="D69" s="1" t="s">
        <v>2</v>
      </c>
      <c r="E69" s="1">
        <v>21</v>
      </c>
      <c r="F69" s="1">
        <v>0.26958162973950001</v>
      </c>
      <c r="G69" s="1">
        <v>0.26164532724149198</v>
      </c>
      <c r="H69" s="1">
        <f>F69-1.96*G69</f>
        <v>-0.24324321165382429</v>
      </c>
      <c r="I69" s="1">
        <f>1.96*F69+G69</f>
        <v>0.79002532153091187</v>
      </c>
      <c r="J69" s="1">
        <f>EXP(F69)</f>
        <v>1.309416515192708</v>
      </c>
      <c r="K69" s="1">
        <f t="shared" si="34"/>
        <v>0.78408079299334288</v>
      </c>
      <c r="L69" s="1">
        <f t="shared" si="34"/>
        <v>2.2034522203330478</v>
      </c>
      <c r="M69" s="55">
        <v>0.315153897489025</v>
      </c>
      <c r="N69" s="7"/>
      <c r="O69" s="55"/>
      <c r="P69" s="6"/>
      <c r="Q69" s="55"/>
      <c r="S69" s="55"/>
      <c r="T69" s="7"/>
      <c r="U69" s="55"/>
      <c r="V69" s="55"/>
      <c r="W69" s="6"/>
      <c r="X69" s="7"/>
      <c r="Y69" s="55"/>
      <c r="Z69" s="55"/>
      <c r="AA69" s="6"/>
    </row>
    <row r="70" spans="1:27" ht="14" customHeight="1" thickBot="1" x14ac:dyDescent="0.2">
      <c r="A70" s="8" t="s">
        <v>120</v>
      </c>
      <c r="B70" s="5" t="s">
        <v>128</v>
      </c>
      <c r="C70" s="8" t="s">
        <v>5</v>
      </c>
      <c r="D70" s="1" t="s">
        <v>0</v>
      </c>
      <c r="E70" s="1">
        <v>21</v>
      </c>
      <c r="F70" s="1">
        <v>0.250207160615111</v>
      </c>
      <c r="G70" s="1">
        <v>0.25099650217432801</v>
      </c>
      <c r="H70" s="1">
        <f>F70-1.96*G70</f>
        <v>-0.2417459836465719</v>
      </c>
      <c r="I70" s="1">
        <f>1.96*F70+G70</f>
        <v>0.74140253697994551</v>
      </c>
      <c r="J70" s="1">
        <f>EXP(F70)</f>
        <v>1.2842914437370929</v>
      </c>
      <c r="K70" s="1">
        <f t="shared" si="34"/>
        <v>0.78525561998903526</v>
      </c>
      <c r="L70" s="1">
        <f t="shared" si="34"/>
        <v>2.098877203992958</v>
      </c>
      <c r="M70" s="55">
        <v>0.33074355919207199</v>
      </c>
      <c r="N70" s="7"/>
      <c r="O70" s="55"/>
      <c r="P70" s="6"/>
      <c r="Q70" s="55"/>
      <c r="S70" s="55"/>
      <c r="T70" s="7"/>
      <c r="U70" s="55"/>
      <c r="V70" s="55"/>
      <c r="W70" s="6"/>
      <c r="X70" s="7"/>
      <c r="Y70" s="55"/>
      <c r="Z70" s="55"/>
      <c r="AA70" s="6"/>
    </row>
    <row r="71" spans="1:27" ht="14" customHeight="1" x14ac:dyDescent="0.15">
      <c r="A71" s="14"/>
      <c r="B71" s="14"/>
      <c r="C71" s="14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13"/>
      <c r="O71" s="56"/>
      <c r="P71" s="12"/>
      <c r="Q71" s="56"/>
      <c r="R71" s="56"/>
      <c r="S71" s="56"/>
      <c r="T71" s="13"/>
      <c r="U71" s="56"/>
      <c r="V71" s="56"/>
      <c r="W71" s="12"/>
      <c r="X71" s="13"/>
      <c r="Y71" s="56"/>
      <c r="Z71" s="56"/>
      <c r="AA71" s="12"/>
    </row>
    <row r="72" spans="1:27" ht="14" customHeight="1" x14ac:dyDescent="0.15">
      <c r="A72" s="8" t="s">
        <v>59</v>
      </c>
      <c r="B72" s="8" t="s">
        <v>60</v>
      </c>
      <c r="C72" s="8" t="s">
        <v>6</v>
      </c>
      <c r="D72" s="7" t="s">
        <v>4</v>
      </c>
      <c r="E72" s="55">
        <v>89</v>
      </c>
      <c r="F72" s="55">
        <v>7.2941017900663499E-2</v>
      </c>
      <c r="G72" s="55">
        <v>0.13965044428528001</v>
      </c>
      <c r="H72" s="55">
        <f t="shared" ref="H72:H76" si="35">F72-1.96*G72</f>
        <v>-0.20077385289848532</v>
      </c>
      <c r="I72" s="55">
        <f t="shared" ref="I72:I76" si="36">F72+1.96*G72</f>
        <v>0.34665588869981229</v>
      </c>
      <c r="J72" s="55">
        <f t="shared" ref="J72:J76" si="37">EXP(F72)</f>
        <v>1.0756670899404521</v>
      </c>
      <c r="K72" s="55">
        <f t="shared" ref="K72:K76" si="38">EXP(H72)</f>
        <v>0.81809742099617277</v>
      </c>
      <c r="L72" s="55">
        <f t="shared" ref="L72:L76" si="39">EXP(I72)</f>
        <v>1.4143299547039809</v>
      </c>
      <c r="M72" s="55">
        <v>0.60145353891655395</v>
      </c>
      <c r="N72" s="7">
        <v>99.993246640403697</v>
      </c>
      <c r="O72" s="55">
        <v>88</v>
      </c>
      <c r="P72" s="6">
        <v>0.179919198813729</v>
      </c>
      <c r="Q72" s="55">
        <v>4.4602403934237197E-3</v>
      </c>
      <c r="R72" s="55">
        <v>4.1127932242610203E-3</v>
      </c>
      <c r="S72" s="55">
        <v>0.28114834714761899</v>
      </c>
      <c r="T72" s="7">
        <v>3.0493186989873199E-3</v>
      </c>
      <c r="U72" s="55">
        <v>5.8854323626258596E-4</v>
      </c>
      <c r="V72" s="55" t="b">
        <v>1</v>
      </c>
      <c r="W72" s="9">
        <v>1.3073390512084299E-26</v>
      </c>
      <c r="X72" s="7">
        <v>89</v>
      </c>
      <c r="Y72" s="55">
        <v>7.4993704164238201E-2</v>
      </c>
      <c r="Z72" s="55">
        <v>0.15206155841319499</v>
      </c>
      <c r="AA72" s="6">
        <v>0.62188547889179302</v>
      </c>
    </row>
    <row r="73" spans="1:27" ht="14" customHeight="1" x14ac:dyDescent="0.15">
      <c r="A73" s="8" t="s">
        <v>59</v>
      </c>
      <c r="B73" s="8" t="s">
        <v>60</v>
      </c>
      <c r="C73" s="8" t="s">
        <v>6</v>
      </c>
      <c r="D73" s="7" t="s">
        <v>3</v>
      </c>
      <c r="E73" s="55">
        <v>89</v>
      </c>
      <c r="F73" s="55">
        <v>-0.26522316630819998</v>
      </c>
      <c r="G73" s="55">
        <v>0.34160798983204399</v>
      </c>
      <c r="H73" s="55">
        <f t="shared" si="35"/>
        <v>-0.93477482637900622</v>
      </c>
      <c r="I73" s="55">
        <f t="shared" si="36"/>
        <v>0.40432849376260627</v>
      </c>
      <c r="J73" s="55">
        <f t="shared" si="37"/>
        <v>0.76703475455960557</v>
      </c>
      <c r="K73" s="55">
        <f t="shared" si="38"/>
        <v>0.39267427546583006</v>
      </c>
      <c r="L73" s="55">
        <f t="shared" si="39"/>
        <v>1.4982960470337991</v>
      </c>
      <c r="M73" s="55">
        <v>0.43962074629291698</v>
      </c>
      <c r="N73" s="7">
        <v>98.659533023733403</v>
      </c>
      <c r="O73" s="55">
        <v>87</v>
      </c>
      <c r="P73" s="6">
        <v>0.184786655014507</v>
      </c>
      <c r="Q73" s="55"/>
      <c r="R73" s="55"/>
      <c r="S73" s="55"/>
      <c r="T73" s="7"/>
      <c r="U73" s="55"/>
      <c r="V73" s="55"/>
      <c r="W73" s="6"/>
      <c r="X73" s="7"/>
      <c r="Y73" s="55"/>
      <c r="Z73" s="55"/>
      <c r="AA73" s="6"/>
    </row>
    <row r="74" spans="1:27" ht="14" customHeight="1" x14ac:dyDescent="0.15">
      <c r="A74" s="8" t="s">
        <v>59</v>
      </c>
      <c r="B74" s="8" t="s">
        <v>60</v>
      </c>
      <c r="C74" s="8" t="s">
        <v>6</v>
      </c>
      <c r="D74" s="7" t="s">
        <v>2</v>
      </c>
      <c r="E74" s="55">
        <v>89</v>
      </c>
      <c r="F74" s="55">
        <v>0.13573113588129501</v>
      </c>
      <c r="G74" s="55">
        <v>0.52332917610644702</v>
      </c>
      <c r="H74" s="55">
        <f t="shared" si="35"/>
        <v>-0.88999404928734116</v>
      </c>
      <c r="I74" s="55">
        <f t="shared" si="36"/>
        <v>1.1614563210499311</v>
      </c>
      <c r="J74" s="55">
        <f t="shared" si="37"/>
        <v>1.1453739022479905</v>
      </c>
      <c r="K74" s="55">
        <f t="shared" si="38"/>
        <v>0.4106581964540027</v>
      </c>
      <c r="L74" s="55">
        <f t="shared" si="39"/>
        <v>3.194582227455264</v>
      </c>
      <c r="M74" s="55">
        <v>0.79596255492467105</v>
      </c>
      <c r="N74" s="7"/>
      <c r="O74" s="55"/>
      <c r="P74" s="6"/>
      <c r="Q74" s="55"/>
      <c r="R74" s="55"/>
      <c r="S74" s="55"/>
      <c r="T74" s="7"/>
      <c r="U74" s="55"/>
      <c r="V74" s="55"/>
      <c r="W74" s="6"/>
      <c r="X74" s="7"/>
      <c r="Y74" s="55"/>
      <c r="Z74" s="55"/>
      <c r="AA74" s="6"/>
    </row>
    <row r="75" spans="1:27" ht="14" customHeight="1" x14ac:dyDescent="0.15">
      <c r="A75" s="8" t="s">
        <v>59</v>
      </c>
      <c r="B75" s="8" t="s">
        <v>60</v>
      </c>
      <c r="C75" s="8" t="s">
        <v>6</v>
      </c>
      <c r="D75" s="7" t="s">
        <v>1</v>
      </c>
      <c r="E75" s="55">
        <v>89</v>
      </c>
      <c r="F75" s="55">
        <v>7.3357688286733003E-2</v>
      </c>
      <c r="G75" s="55">
        <v>0.22353611205099699</v>
      </c>
      <c r="H75" s="55">
        <f t="shared" si="35"/>
        <v>-0.36477309133322111</v>
      </c>
      <c r="I75" s="55">
        <f t="shared" si="36"/>
        <v>0.51148846790668712</v>
      </c>
      <c r="J75" s="55">
        <f t="shared" si="37"/>
        <v>1.0761153819506166</v>
      </c>
      <c r="K75" s="55">
        <f t="shared" si="38"/>
        <v>0.69435418798710369</v>
      </c>
      <c r="L75" s="55">
        <f t="shared" si="39"/>
        <v>1.6677717731173667</v>
      </c>
      <c r="M75" s="55">
        <v>0.74278366248901695</v>
      </c>
      <c r="N75" s="7"/>
      <c r="O75" s="55"/>
      <c r="P75" s="6"/>
      <c r="Q75" s="55"/>
      <c r="R75" s="55"/>
      <c r="S75" s="55"/>
      <c r="T75" s="7"/>
      <c r="U75" s="55"/>
      <c r="V75" s="55"/>
      <c r="W75" s="6"/>
      <c r="X75" s="7"/>
      <c r="Y75" s="55"/>
      <c r="Z75" s="55"/>
      <c r="AA75" s="6"/>
    </row>
    <row r="76" spans="1:27" ht="14" customHeight="1" x14ac:dyDescent="0.15">
      <c r="A76" s="8" t="s">
        <v>59</v>
      </c>
      <c r="B76" s="8" t="s">
        <v>60</v>
      </c>
      <c r="C76" s="8" t="s">
        <v>6</v>
      </c>
      <c r="D76" s="7" t="s">
        <v>0</v>
      </c>
      <c r="E76" s="55">
        <v>89</v>
      </c>
      <c r="F76" s="55">
        <v>0.13573113588129501</v>
      </c>
      <c r="G76" s="55">
        <v>0.38920576026843201</v>
      </c>
      <c r="H76" s="55">
        <f t="shared" si="35"/>
        <v>-0.62711215424483169</v>
      </c>
      <c r="I76" s="55">
        <f t="shared" si="36"/>
        <v>0.89857442600742177</v>
      </c>
      <c r="J76" s="55">
        <f t="shared" si="37"/>
        <v>1.1453739022479905</v>
      </c>
      <c r="K76" s="55">
        <f t="shared" si="38"/>
        <v>0.53413206693344117</v>
      </c>
      <c r="L76" s="55">
        <f t="shared" si="39"/>
        <v>2.4560992630204028</v>
      </c>
      <c r="M76" s="55">
        <v>0.72811844086519495</v>
      </c>
      <c r="N76" s="7"/>
      <c r="O76" s="55"/>
      <c r="P76" s="6"/>
      <c r="Q76" s="55"/>
      <c r="R76" s="55"/>
      <c r="S76" s="55"/>
      <c r="T76" s="7"/>
      <c r="U76" s="55"/>
      <c r="V76" s="55"/>
      <c r="W76" s="6"/>
      <c r="X76" s="7"/>
      <c r="Y76" s="55"/>
      <c r="Z76" s="55"/>
      <c r="AA76" s="6"/>
    </row>
    <row r="77" spans="1:27" ht="14" customHeight="1" x14ac:dyDescent="0.15">
      <c r="A77" s="8"/>
      <c r="B77" s="8"/>
      <c r="C77" s="8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7"/>
      <c r="O77" s="55"/>
      <c r="P77" s="6"/>
      <c r="Q77" s="55"/>
      <c r="R77" s="55"/>
      <c r="S77" s="55"/>
      <c r="T77" s="7"/>
      <c r="U77" s="55"/>
      <c r="V77" s="55"/>
      <c r="W77" s="6"/>
      <c r="X77" s="7"/>
      <c r="Y77" s="55"/>
      <c r="Z77" s="55"/>
      <c r="AA77" s="6"/>
    </row>
    <row r="78" spans="1:27" ht="14" customHeight="1" x14ac:dyDescent="0.15">
      <c r="A78" s="8" t="s">
        <v>59</v>
      </c>
      <c r="B78" s="8" t="s">
        <v>60</v>
      </c>
      <c r="C78" s="8" t="s">
        <v>5</v>
      </c>
      <c r="D78" s="55" t="s">
        <v>3</v>
      </c>
      <c r="E78" s="55">
        <v>21</v>
      </c>
      <c r="F78" s="55">
        <v>2.5929190213201898E-2</v>
      </c>
      <c r="G78" s="55">
        <v>0.27216511824412898</v>
      </c>
      <c r="H78" s="55">
        <f>F78-1.96*G78</f>
        <v>-0.5075144415452908</v>
      </c>
      <c r="I78" s="55">
        <f>1.96*F78+G78</f>
        <v>0.32298633106200469</v>
      </c>
      <c r="J78" s="55">
        <f>EXP(F78)</f>
        <v>1.0262682760626878</v>
      </c>
      <c r="K78" s="55">
        <f t="shared" ref="K78:L82" si="40">EXP(H78)</f>
        <v>0.60199000214409293</v>
      </c>
      <c r="L78" s="55">
        <f t="shared" si="40"/>
        <v>1.3812464706042304</v>
      </c>
      <c r="M78" s="55">
        <v>0.92509793843894095</v>
      </c>
      <c r="N78" s="7">
        <v>10.1186467162747</v>
      </c>
      <c r="O78" s="55">
        <v>19</v>
      </c>
      <c r="P78" s="6">
        <v>0.949958029366056</v>
      </c>
      <c r="Q78" s="55">
        <v>6.4018895735749003E-3</v>
      </c>
      <c r="R78" s="55">
        <v>8.8468451869826107E-3</v>
      </c>
      <c r="S78" s="55">
        <v>0.47810512913484399</v>
      </c>
      <c r="T78" s="7">
        <v>1.8012669010004801E-3</v>
      </c>
      <c r="U78" s="55">
        <v>1.0418716154449401E-4</v>
      </c>
      <c r="V78" s="55" t="b">
        <v>1</v>
      </c>
      <c r="W78" s="9">
        <v>3.9437409517301398E-24</v>
      </c>
      <c r="X78" s="7">
        <v>21</v>
      </c>
      <c r="Y78" s="55">
        <v>0.213043738232504</v>
      </c>
      <c r="Z78" s="55">
        <v>0.119526540983292</v>
      </c>
      <c r="AA78" s="6">
        <v>7.4684527802890602E-2</v>
      </c>
    </row>
    <row r="79" spans="1:27" ht="14" customHeight="1" x14ac:dyDescent="0.15">
      <c r="A79" s="8" t="s">
        <v>59</v>
      </c>
      <c r="B79" s="8" t="s">
        <v>60</v>
      </c>
      <c r="C79" s="8" t="s">
        <v>5</v>
      </c>
      <c r="D79" s="55" t="s">
        <v>1</v>
      </c>
      <c r="E79" s="55">
        <v>21</v>
      </c>
      <c r="F79" s="55">
        <v>0.22137610544689501</v>
      </c>
      <c r="G79" s="55">
        <v>0.14761023506694099</v>
      </c>
      <c r="H79" s="55">
        <f>F79-1.96*G79</f>
        <v>-6.7939955284309295E-2</v>
      </c>
      <c r="I79" s="55">
        <f>1.96*F79+G79</f>
        <v>0.5815074017428552</v>
      </c>
      <c r="J79" s="55">
        <f>EXP(F79)</f>
        <v>1.2477926439316605</v>
      </c>
      <c r="K79" s="55">
        <f t="shared" si="40"/>
        <v>0.93431657266594059</v>
      </c>
      <c r="L79" s="55">
        <f t="shared" si="40"/>
        <v>1.7887327383852243</v>
      </c>
      <c r="M79" s="55">
        <v>0.13368328950462599</v>
      </c>
      <c r="N79" s="7">
        <v>10.642294780471699</v>
      </c>
      <c r="O79" s="55">
        <v>20</v>
      </c>
      <c r="P79" s="6">
        <v>0.95497673260404503</v>
      </c>
      <c r="Q79" s="55"/>
      <c r="R79" s="55"/>
      <c r="S79" s="55"/>
      <c r="T79" s="7"/>
      <c r="U79" s="55"/>
      <c r="V79" s="55"/>
      <c r="W79" s="6"/>
      <c r="X79" s="7"/>
      <c r="Y79" s="55"/>
      <c r="Z79" s="55"/>
      <c r="AA79" s="6"/>
    </row>
    <row r="80" spans="1:27" ht="14" customHeight="1" x14ac:dyDescent="0.15">
      <c r="A80" s="8" t="s">
        <v>59</v>
      </c>
      <c r="B80" s="8" t="s">
        <v>60</v>
      </c>
      <c r="C80" s="8" t="s">
        <v>5</v>
      </c>
      <c r="D80" s="55" t="s">
        <v>4</v>
      </c>
      <c r="E80" s="55">
        <v>21</v>
      </c>
      <c r="F80" s="55">
        <v>0.20595830118815101</v>
      </c>
      <c r="G80" s="55">
        <v>0.11036403026932699</v>
      </c>
      <c r="H80" s="55">
        <f>F80-1.96*G80</f>
        <v>-1.0355198139729904E-2</v>
      </c>
      <c r="I80" s="55">
        <f>1.96*F80+G80</f>
        <v>0.51404230059810296</v>
      </c>
      <c r="J80" s="55">
        <f>EXP(F80)</f>
        <v>1.2287019675149073</v>
      </c>
      <c r="K80" s="55">
        <f t="shared" si="40"/>
        <v>0.98969823233776077</v>
      </c>
      <c r="L80" s="55">
        <f t="shared" si="40"/>
        <v>1.6720364264811027</v>
      </c>
      <c r="M80" s="55">
        <v>6.2017256886451502E-2</v>
      </c>
      <c r="N80" s="7"/>
      <c r="O80" s="55"/>
      <c r="P80" s="6"/>
      <c r="Q80" s="55"/>
      <c r="R80" s="55"/>
      <c r="S80" s="55"/>
      <c r="T80" s="7"/>
      <c r="U80" s="55"/>
      <c r="V80" s="55"/>
      <c r="W80" s="6"/>
      <c r="X80" s="7"/>
      <c r="Y80" s="55"/>
      <c r="Z80" s="55"/>
      <c r="AA80" s="6"/>
    </row>
    <row r="81" spans="1:27" ht="14" customHeight="1" x14ac:dyDescent="0.15">
      <c r="A81" s="8" t="s">
        <v>59</v>
      </c>
      <c r="B81" s="8" t="s">
        <v>60</v>
      </c>
      <c r="C81" s="8" t="s">
        <v>5</v>
      </c>
      <c r="D81" s="55" t="s">
        <v>2</v>
      </c>
      <c r="E81" s="55">
        <v>21</v>
      </c>
      <c r="F81" s="55">
        <v>0.18284743692469399</v>
      </c>
      <c r="G81" s="55">
        <v>0.26761882886492599</v>
      </c>
      <c r="H81" s="55">
        <f>F81-1.96*G81</f>
        <v>-0.34168546765056096</v>
      </c>
      <c r="I81" s="55">
        <f>1.96*F81+G81</f>
        <v>0.62599980523732623</v>
      </c>
      <c r="J81" s="55">
        <f>EXP(F81)</f>
        <v>1.2006312221159245</v>
      </c>
      <c r="K81" s="55">
        <f t="shared" si="40"/>
        <v>0.71057166734019517</v>
      </c>
      <c r="L81" s="55">
        <f t="shared" si="40"/>
        <v>1.8701147735954966</v>
      </c>
      <c r="M81" s="55">
        <v>0.50229525844163403</v>
      </c>
      <c r="N81" s="7"/>
      <c r="O81" s="55"/>
      <c r="P81" s="6"/>
      <c r="Q81" s="55"/>
      <c r="R81" s="55"/>
      <c r="S81" s="55"/>
      <c r="T81" s="7"/>
      <c r="U81" s="55"/>
      <c r="V81" s="55"/>
      <c r="W81" s="6"/>
      <c r="X81" s="7"/>
      <c r="Y81" s="55"/>
      <c r="Z81" s="55"/>
      <c r="AA81" s="6"/>
    </row>
    <row r="82" spans="1:27" ht="14" customHeight="1" thickBot="1" x14ac:dyDescent="0.2">
      <c r="A82" s="5" t="s">
        <v>59</v>
      </c>
      <c r="B82" s="5" t="s">
        <v>60</v>
      </c>
      <c r="C82" s="5" t="s">
        <v>5</v>
      </c>
      <c r="D82" s="3" t="s">
        <v>0</v>
      </c>
      <c r="E82" s="3">
        <v>21</v>
      </c>
      <c r="F82" s="3">
        <v>0.15876471462261499</v>
      </c>
      <c r="G82" s="3">
        <v>0.248899885144231</v>
      </c>
      <c r="H82" s="3">
        <f>F82-1.96*G82</f>
        <v>-0.32907906026007777</v>
      </c>
      <c r="I82" s="3">
        <f>1.96*F82+G82</f>
        <v>0.56007872580455631</v>
      </c>
      <c r="J82" s="3">
        <f>EXP(F82)</f>
        <v>1.1720621451518158</v>
      </c>
      <c r="K82" s="3">
        <f t="shared" si="40"/>
        <v>0.71958612383202214</v>
      </c>
      <c r="L82" s="3">
        <f t="shared" si="40"/>
        <v>1.7508103288224612</v>
      </c>
      <c r="M82" s="3">
        <v>0.53079704012990803</v>
      </c>
      <c r="N82" s="4"/>
      <c r="O82" s="3"/>
      <c r="P82" s="2"/>
      <c r="Q82" s="3"/>
      <c r="R82" s="3"/>
      <c r="S82" s="3"/>
      <c r="T82" s="4"/>
      <c r="U82" s="3"/>
      <c r="V82" s="3"/>
      <c r="W82" s="2"/>
      <c r="X82" s="4"/>
      <c r="Y82" s="3"/>
      <c r="Z82" s="3"/>
      <c r="AA82" s="2"/>
    </row>
    <row r="83" spans="1:27" ht="14" customHeight="1" x14ac:dyDescent="0.15">
      <c r="A83" s="8"/>
      <c r="B83" s="14"/>
      <c r="C83" s="8"/>
      <c r="M83" s="55"/>
      <c r="N83" s="7"/>
      <c r="O83" s="55"/>
      <c r="P83" s="6"/>
      <c r="Q83" s="55"/>
      <c r="S83" s="55"/>
      <c r="T83" s="7"/>
      <c r="U83" s="55"/>
      <c r="V83" s="55"/>
      <c r="W83" s="6"/>
      <c r="X83" s="7"/>
      <c r="Y83" s="55"/>
      <c r="Z83" s="55"/>
      <c r="AA83" s="6"/>
    </row>
    <row r="84" spans="1:27" ht="14" customHeight="1" x14ac:dyDescent="0.15">
      <c r="A84" s="8" t="s">
        <v>61</v>
      </c>
      <c r="B84" s="8" t="s">
        <v>115</v>
      </c>
      <c r="C84" s="8" t="s">
        <v>6</v>
      </c>
      <c r="D84" s="7" t="s">
        <v>4</v>
      </c>
      <c r="E84" s="1">
        <v>89</v>
      </c>
      <c r="F84" s="1">
        <v>2.2318538830652698E-2</v>
      </c>
      <c r="G84" s="1">
        <v>0.22440817432263099</v>
      </c>
      <c r="H84" s="1">
        <f t="shared" ref="H84:H88" si="41">F84-1.96*G84</f>
        <v>-0.41752148284170404</v>
      </c>
      <c r="I84" s="1">
        <f t="shared" ref="I84:I88" si="42">F84+1.96*G84</f>
        <v>0.46215856050300946</v>
      </c>
      <c r="J84" s="1">
        <f t="shared" ref="J84:J88" si="43">EXP(F84)</f>
        <v>1.0225694606776907</v>
      </c>
      <c r="K84" s="1">
        <f t="shared" ref="K84:K88" si="44">EXP(H84)</f>
        <v>0.65867734143498069</v>
      </c>
      <c r="L84" s="1">
        <f t="shared" ref="L84:L88" si="45">EXP(I84)</f>
        <v>1.5874969975931401</v>
      </c>
      <c r="M84" s="1">
        <v>0.92077693109949299</v>
      </c>
      <c r="N84" s="7">
        <v>89.053688871653605</v>
      </c>
      <c r="O84" s="55">
        <v>88</v>
      </c>
      <c r="P84" s="6">
        <v>0.44854461253782801</v>
      </c>
      <c r="Q84" s="1">
        <v>7.0949993462671099E-3</v>
      </c>
      <c r="R84" s="1">
        <v>6.6331988969452801E-3</v>
      </c>
      <c r="S84" s="1">
        <v>0.28774923919885798</v>
      </c>
      <c r="T84" s="7">
        <v>3.0493186989873199E-3</v>
      </c>
      <c r="U84" s="55">
        <v>4.53601932750322E-4</v>
      </c>
      <c r="V84" s="55" t="b">
        <v>1</v>
      </c>
      <c r="W84" s="9">
        <v>1.3196865775566399E-31</v>
      </c>
      <c r="X84" s="7">
        <v>89</v>
      </c>
      <c r="Y84" s="55">
        <v>3.22365267048682E-2</v>
      </c>
      <c r="Z84" s="55">
        <v>0.23359826440251699</v>
      </c>
      <c r="AA84" s="6">
        <v>0.89024053184297403</v>
      </c>
    </row>
    <row r="85" spans="1:27" ht="14" customHeight="1" x14ac:dyDescent="0.15">
      <c r="A85" s="8" t="s">
        <v>61</v>
      </c>
      <c r="B85" s="8" t="s">
        <v>115</v>
      </c>
      <c r="C85" s="8" t="s">
        <v>6</v>
      </c>
      <c r="D85" s="7" t="s">
        <v>3</v>
      </c>
      <c r="E85" s="1">
        <v>89</v>
      </c>
      <c r="F85" s="1">
        <v>-0.51696210008816501</v>
      </c>
      <c r="G85" s="1">
        <v>0.55179165853065404</v>
      </c>
      <c r="H85" s="1">
        <f t="shared" si="41"/>
        <v>-1.5984737508082469</v>
      </c>
      <c r="I85" s="1">
        <f t="shared" si="42"/>
        <v>0.56454955063191692</v>
      </c>
      <c r="J85" s="1">
        <f t="shared" si="43"/>
        <v>0.59632938803687285</v>
      </c>
      <c r="K85" s="1">
        <f t="shared" si="44"/>
        <v>0.20220489766431071</v>
      </c>
      <c r="L85" s="1">
        <f t="shared" si="45"/>
        <v>1.7586554190531676</v>
      </c>
      <c r="M85" s="1">
        <v>0.35141421953597402</v>
      </c>
      <c r="N85" s="7">
        <v>87.897796453830907</v>
      </c>
      <c r="O85" s="55">
        <v>87</v>
      </c>
      <c r="P85" s="6">
        <v>0.452893834425039</v>
      </c>
      <c r="T85" s="7"/>
      <c r="U85" s="55"/>
      <c r="V85" s="55"/>
      <c r="W85" s="6"/>
      <c r="X85" s="7"/>
      <c r="Y85" s="55"/>
      <c r="Z85" s="55"/>
      <c r="AA85" s="6"/>
    </row>
    <row r="86" spans="1:27" ht="14" customHeight="1" x14ac:dyDescent="0.15">
      <c r="A86" s="8" t="s">
        <v>61</v>
      </c>
      <c r="B86" s="8" t="s">
        <v>115</v>
      </c>
      <c r="C86" s="8" t="s">
        <v>6</v>
      </c>
      <c r="D86" s="7" t="s">
        <v>2</v>
      </c>
      <c r="E86" s="1">
        <v>89</v>
      </c>
      <c r="F86" s="1">
        <v>0.346829919163406</v>
      </c>
      <c r="G86" s="1">
        <v>0.74873997912604195</v>
      </c>
      <c r="H86" s="1">
        <f t="shared" si="41"/>
        <v>-1.120700439923636</v>
      </c>
      <c r="I86" s="1">
        <f t="shared" si="42"/>
        <v>1.8143602782504482</v>
      </c>
      <c r="J86" s="1">
        <f t="shared" si="43"/>
        <v>1.4145761126205394</v>
      </c>
      <c r="K86" s="1">
        <f t="shared" si="44"/>
        <v>0.3260513352489835</v>
      </c>
      <c r="L86" s="1">
        <f t="shared" si="45"/>
        <v>6.137148853779693</v>
      </c>
      <c r="M86" s="1">
        <v>0.64435161205343205</v>
      </c>
      <c r="N86" s="7"/>
      <c r="O86" s="55"/>
      <c r="P86" s="6"/>
      <c r="T86" s="7"/>
      <c r="U86" s="55"/>
      <c r="V86" s="55"/>
      <c r="W86" s="6"/>
      <c r="X86" s="7"/>
      <c r="Y86" s="55"/>
      <c r="Z86" s="55"/>
      <c r="AA86" s="6"/>
    </row>
    <row r="87" spans="1:27" ht="14" customHeight="1" x14ac:dyDescent="0.15">
      <c r="A87" s="8" t="s">
        <v>61</v>
      </c>
      <c r="B87" s="8" t="s">
        <v>115</v>
      </c>
      <c r="C87" s="8" t="s">
        <v>6</v>
      </c>
      <c r="D87" s="7" t="s">
        <v>1</v>
      </c>
      <c r="E87" s="1">
        <v>89</v>
      </c>
      <c r="F87" s="1">
        <v>2.5004424067965599E-2</v>
      </c>
      <c r="G87" s="1">
        <v>0.34335975474609498</v>
      </c>
      <c r="H87" s="1">
        <f t="shared" si="41"/>
        <v>-0.64798069523438062</v>
      </c>
      <c r="I87" s="1">
        <f t="shared" si="42"/>
        <v>0.69798954337031172</v>
      </c>
      <c r="J87" s="1">
        <f t="shared" si="43"/>
        <v>1.0253196565982421</v>
      </c>
      <c r="K87" s="1">
        <f t="shared" si="44"/>
        <v>0.52310101134744769</v>
      </c>
      <c r="L87" s="1">
        <f t="shared" si="45"/>
        <v>2.0097082119928622</v>
      </c>
      <c r="M87" s="1">
        <v>0.94194711501861605</v>
      </c>
      <c r="N87" s="7"/>
      <c r="O87" s="55"/>
      <c r="P87" s="6"/>
      <c r="T87" s="7"/>
      <c r="U87" s="55"/>
      <c r="V87" s="55"/>
      <c r="W87" s="6"/>
      <c r="X87" s="7"/>
      <c r="Y87" s="55"/>
      <c r="Z87" s="55"/>
      <c r="AA87" s="6"/>
    </row>
    <row r="88" spans="1:27" ht="14" customHeight="1" x14ac:dyDescent="0.15">
      <c r="A88" s="8" t="s">
        <v>61</v>
      </c>
      <c r="B88" s="8" t="s">
        <v>115</v>
      </c>
      <c r="C88" s="8" t="s">
        <v>6</v>
      </c>
      <c r="D88" s="7" t="s">
        <v>0</v>
      </c>
      <c r="E88" s="1">
        <v>89</v>
      </c>
      <c r="F88" s="1">
        <v>0.127771145482722</v>
      </c>
      <c r="G88" s="1">
        <v>0.53162087112851797</v>
      </c>
      <c r="H88" s="1">
        <f t="shared" si="41"/>
        <v>-0.91420576192917324</v>
      </c>
      <c r="I88" s="1">
        <f t="shared" si="42"/>
        <v>1.1697480528946171</v>
      </c>
      <c r="J88" s="1">
        <f t="shared" si="43"/>
        <v>1.136292927169132</v>
      </c>
      <c r="K88" s="1">
        <f t="shared" si="44"/>
        <v>0.40083485800248025</v>
      </c>
      <c r="L88" s="1">
        <f t="shared" si="45"/>
        <v>3.2211809690628375</v>
      </c>
      <c r="M88" s="1">
        <v>0.81062368012536601</v>
      </c>
      <c r="N88" s="7"/>
      <c r="O88" s="55"/>
      <c r="P88" s="6"/>
      <c r="T88" s="7"/>
      <c r="U88" s="55"/>
      <c r="V88" s="55"/>
      <c r="W88" s="6"/>
      <c r="X88" s="7"/>
      <c r="Y88" s="55"/>
      <c r="Z88" s="55"/>
      <c r="AA88" s="6"/>
    </row>
    <row r="89" spans="1:27" ht="14" customHeight="1" x14ac:dyDescent="0.15">
      <c r="A89" s="8"/>
      <c r="B89" s="8"/>
      <c r="C89" s="8"/>
      <c r="M89" s="55"/>
      <c r="N89" s="7"/>
      <c r="O89" s="55"/>
      <c r="P89" s="6"/>
      <c r="Q89" s="55"/>
      <c r="S89" s="55"/>
      <c r="T89" s="7"/>
      <c r="U89" s="55"/>
      <c r="V89" s="55"/>
      <c r="W89" s="6"/>
      <c r="X89" s="7"/>
      <c r="Y89" s="55"/>
      <c r="Z89" s="55"/>
      <c r="AA89" s="6"/>
    </row>
    <row r="90" spans="1:27" ht="14" customHeight="1" x14ac:dyDescent="0.15">
      <c r="A90" s="8" t="s">
        <v>61</v>
      </c>
      <c r="B90" s="8" t="s">
        <v>115</v>
      </c>
      <c r="C90" s="8" t="s">
        <v>5</v>
      </c>
      <c r="D90" s="1" t="s">
        <v>3</v>
      </c>
      <c r="E90" s="1">
        <v>21</v>
      </c>
      <c r="F90" s="1">
        <v>-4.6754409572753099E-2</v>
      </c>
      <c r="G90" s="1">
        <v>0.46730885612245598</v>
      </c>
      <c r="H90" s="1">
        <f>F90-1.96*G90</f>
        <v>-0.96267976757276685</v>
      </c>
      <c r="I90" s="1">
        <f>1.96*F90+G90</f>
        <v>0.37567021335985989</v>
      </c>
      <c r="J90" s="1">
        <f>EXP(F90)</f>
        <v>0.95432174109705936</v>
      </c>
      <c r="K90" s="1">
        <f t="shared" ref="K90:L94" si="46">EXP(H90)</f>
        <v>0.38186819561463775</v>
      </c>
      <c r="L90" s="1">
        <f t="shared" si="46"/>
        <v>1.4559668961566252</v>
      </c>
      <c r="M90" s="55">
        <v>0.92135251780107197</v>
      </c>
      <c r="N90" s="7">
        <v>19.401932680704601</v>
      </c>
      <c r="O90" s="55">
        <v>19</v>
      </c>
      <c r="P90" s="6">
        <v>0.43133807786931799</v>
      </c>
      <c r="Q90" s="55">
        <v>5.9969839101066305E-4</v>
      </c>
      <c r="R90" s="1">
        <v>1.5187718740214001E-2</v>
      </c>
      <c r="S90" s="55">
        <v>0.96891507307236302</v>
      </c>
      <c r="T90" s="7">
        <v>1.8012669010004801E-3</v>
      </c>
      <c r="U90" s="55">
        <v>1.43264947738698E-4</v>
      </c>
      <c r="V90" s="55" t="b">
        <v>1</v>
      </c>
      <c r="W90" s="9">
        <v>9.7585409166617792E-22</v>
      </c>
      <c r="X90" s="7">
        <v>21</v>
      </c>
      <c r="Y90" s="55">
        <v>-0.107776561606516</v>
      </c>
      <c r="Z90" s="55">
        <v>0.20010088744020599</v>
      </c>
      <c r="AA90" s="6">
        <v>0.590155218186874</v>
      </c>
    </row>
    <row r="91" spans="1:27" ht="14" customHeight="1" x14ac:dyDescent="0.15">
      <c r="A91" s="8" t="s">
        <v>61</v>
      </c>
      <c r="B91" s="8" t="s">
        <v>115</v>
      </c>
      <c r="C91" s="8" t="s">
        <v>5</v>
      </c>
      <c r="D91" s="1" t="s">
        <v>1</v>
      </c>
      <c r="E91" s="1">
        <v>21</v>
      </c>
      <c r="F91" s="1">
        <v>-7.9070429959300206E-2</v>
      </c>
      <c r="G91" s="1">
        <v>0.248206170878494</v>
      </c>
      <c r="H91" s="1">
        <f>F91-1.96*G91</f>
        <v>-0.56555452488114843</v>
      </c>
      <c r="I91" s="1">
        <f>1.96*F91+G91</f>
        <v>9.3228128158265589E-2</v>
      </c>
      <c r="J91" s="1">
        <f>EXP(F91)</f>
        <v>0.9239748466425568</v>
      </c>
      <c r="K91" s="1">
        <f t="shared" si="46"/>
        <v>0.56804506428331991</v>
      </c>
      <c r="L91" s="1">
        <f t="shared" si="46"/>
        <v>1.0977121257519897</v>
      </c>
      <c r="M91" s="55">
        <v>0.75005446912693896</v>
      </c>
      <c r="N91" s="7">
        <v>19.403524787030399</v>
      </c>
      <c r="O91" s="55">
        <v>20</v>
      </c>
      <c r="P91" s="6">
        <v>0.49575258510231901</v>
      </c>
      <c r="Q91" s="55"/>
      <c r="S91" s="55"/>
      <c r="T91" s="7"/>
      <c r="U91" s="55"/>
      <c r="V91" s="55"/>
      <c r="W91" s="6"/>
      <c r="X91" s="7"/>
      <c r="Y91" s="55"/>
      <c r="Z91" s="55"/>
      <c r="AA91" s="6"/>
    </row>
    <row r="92" spans="1:27" ht="14" customHeight="1" x14ac:dyDescent="0.15">
      <c r="A92" s="8" t="s">
        <v>61</v>
      </c>
      <c r="B92" s="8" t="s">
        <v>115</v>
      </c>
      <c r="C92" s="8" t="s">
        <v>5</v>
      </c>
      <c r="D92" s="1" t="s">
        <v>4</v>
      </c>
      <c r="E92" s="1">
        <v>21</v>
      </c>
      <c r="F92" s="1">
        <v>-2.9885494016248099E-2</v>
      </c>
      <c r="G92" s="1">
        <v>0.18740772275681999</v>
      </c>
      <c r="H92" s="1">
        <f>F92-1.96*G92</f>
        <v>-0.39720463061961531</v>
      </c>
      <c r="I92" s="1">
        <f>1.96*F92+G92</f>
        <v>0.12883215448497373</v>
      </c>
      <c r="J92" s="1">
        <f>EXP(F92)</f>
        <v>0.97055666173130428</v>
      </c>
      <c r="K92" s="1">
        <f t="shared" si="46"/>
        <v>0.67219645957999696</v>
      </c>
      <c r="L92" s="1">
        <f t="shared" si="46"/>
        <v>1.1374991840055737</v>
      </c>
      <c r="M92" s="55">
        <v>0.87330033912924598</v>
      </c>
      <c r="N92" s="7"/>
      <c r="O92" s="55"/>
      <c r="P92" s="6"/>
      <c r="Q92" s="55"/>
      <c r="S92" s="55"/>
      <c r="T92" s="7"/>
      <c r="U92" s="55"/>
      <c r="V92" s="55"/>
      <c r="W92" s="6"/>
      <c r="X92" s="7"/>
      <c r="Y92" s="55"/>
      <c r="Z92" s="55"/>
      <c r="AA92" s="6"/>
    </row>
    <row r="93" spans="1:27" ht="14" customHeight="1" x14ac:dyDescent="0.15">
      <c r="A93" s="8" t="s">
        <v>61</v>
      </c>
      <c r="B93" s="8" t="s">
        <v>115</v>
      </c>
      <c r="C93" s="8" t="s">
        <v>5</v>
      </c>
      <c r="D93" s="1" t="s">
        <v>2</v>
      </c>
      <c r="E93" s="1">
        <v>21</v>
      </c>
      <c r="F93" s="1">
        <v>1.3399293810129701E-2</v>
      </c>
      <c r="G93" s="1">
        <v>0.44145954953051902</v>
      </c>
      <c r="H93" s="1">
        <f>F93-1.96*G93</f>
        <v>-0.8518614232696875</v>
      </c>
      <c r="I93" s="1">
        <f>1.96*F93+G93</f>
        <v>0.46772216539837325</v>
      </c>
      <c r="J93" s="1">
        <f>EXP(F93)</f>
        <v>1.013489466648102</v>
      </c>
      <c r="K93" s="1">
        <f t="shared" si="46"/>
        <v>0.42662007186362366</v>
      </c>
      <c r="L93" s="1">
        <f t="shared" si="46"/>
        <v>1.5963538187411364</v>
      </c>
      <c r="M93" s="55">
        <v>0.97608696946824203</v>
      </c>
      <c r="N93" s="7"/>
      <c r="O93" s="55"/>
      <c r="P93" s="6"/>
      <c r="Q93" s="55"/>
      <c r="S93" s="55"/>
      <c r="T93" s="7"/>
      <c r="U93" s="55"/>
      <c r="V93" s="55"/>
      <c r="W93" s="6"/>
      <c r="X93" s="7"/>
      <c r="Y93" s="55"/>
      <c r="Z93" s="55"/>
      <c r="AA93" s="6"/>
    </row>
    <row r="94" spans="1:27" ht="14" customHeight="1" thickBot="1" x14ac:dyDescent="0.2">
      <c r="A94" s="8" t="s">
        <v>61</v>
      </c>
      <c r="B94" s="5" t="s">
        <v>115</v>
      </c>
      <c r="C94" s="8" t="s">
        <v>5</v>
      </c>
      <c r="D94" s="1" t="s">
        <v>0</v>
      </c>
      <c r="E94" s="1">
        <v>21</v>
      </c>
      <c r="F94" s="1">
        <v>-6.08178712914706E-2</v>
      </c>
      <c r="G94" s="1">
        <v>0.43108007317543001</v>
      </c>
      <c r="H94" s="1">
        <f>F94-1.96*G94</f>
        <v>-0.90573481471531347</v>
      </c>
      <c r="I94" s="1">
        <f>1.96*F94+G94</f>
        <v>0.31187704544414763</v>
      </c>
      <c r="J94" s="1">
        <f>EXP(F94)</f>
        <v>0.94099460630253295</v>
      </c>
      <c r="K94" s="1">
        <f t="shared" si="46"/>
        <v>0.40424473096287267</v>
      </c>
      <c r="L94" s="1">
        <f t="shared" si="46"/>
        <v>1.3659867284121918</v>
      </c>
      <c r="M94" s="55">
        <v>0.88921608647051698</v>
      </c>
      <c r="N94" s="7"/>
      <c r="O94" s="55"/>
      <c r="P94" s="6"/>
      <c r="Q94" s="55"/>
      <c r="S94" s="55"/>
      <c r="T94" s="7"/>
      <c r="U94" s="55"/>
      <c r="V94" s="55"/>
      <c r="W94" s="6"/>
      <c r="X94" s="7"/>
      <c r="Y94" s="55"/>
      <c r="Z94" s="55"/>
      <c r="AA94" s="6"/>
    </row>
    <row r="95" spans="1:27" s="55" customFormat="1" ht="14" customHeight="1" x14ac:dyDescent="0.15">
      <c r="A95" s="14"/>
      <c r="B95" s="14"/>
      <c r="C95" s="14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13"/>
      <c r="O95" s="56"/>
      <c r="P95" s="12"/>
      <c r="Q95" s="13"/>
      <c r="R95" s="56"/>
      <c r="S95" s="56"/>
      <c r="T95" s="13"/>
      <c r="U95" s="56"/>
      <c r="V95" s="56"/>
      <c r="W95" s="12"/>
      <c r="X95" s="56"/>
      <c r="Y95" s="56"/>
      <c r="Z95" s="56"/>
      <c r="AA95" s="12"/>
    </row>
    <row r="96" spans="1:27" s="55" customFormat="1" ht="14" customHeight="1" x14ac:dyDescent="0.15">
      <c r="A96" s="8" t="s">
        <v>64</v>
      </c>
      <c r="B96" s="8" t="s">
        <v>13</v>
      </c>
      <c r="C96" s="8" t="s">
        <v>6</v>
      </c>
      <c r="D96" s="55" t="s">
        <v>4</v>
      </c>
      <c r="E96" s="55">
        <v>89</v>
      </c>
      <c r="F96" s="55">
        <v>9.6692610535254506E-2</v>
      </c>
      <c r="G96" s="55">
        <v>0.13519372745502201</v>
      </c>
      <c r="H96" s="55">
        <f t="shared" ref="H96:H100" si="47">F96-1.96*G96</f>
        <v>-0.16828709527658858</v>
      </c>
      <c r="I96" s="55">
        <f t="shared" ref="I96:I100" si="48">F96+1.96*G96</f>
        <v>0.36167231634709762</v>
      </c>
      <c r="J96" s="55">
        <f t="shared" ref="J96:J100" si="49">EXP(F96)</f>
        <v>1.1015217254016529</v>
      </c>
      <c r="K96" s="55">
        <f t="shared" ref="K96:K100" si="50">EXP(H96)</f>
        <v>0.84511117242693545</v>
      </c>
      <c r="L96" s="55">
        <f t="shared" ref="L96:L100" si="51">EXP(I96)</f>
        <v>1.435728400143397</v>
      </c>
      <c r="M96" s="55">
        <v>0.47447607029724997</v>
      </c>
      <c r="N96" s="7">
        <v>96.423676473934293</v>
      </c>
      <c r="O96" s="55">
        <v>88</v>
      </c>
      <c r="P96" s="6">
        <v>0.252817402983044</v>
      </c>
      <c r="Q96" s="7">
        <v>2.4643121124389399E-3</v>
      </c>
      <c r="R96" s="55">
        <v>3.9869614213237804E-3</v>
      </c>
      <c r="S96" s="55">
        <v>0.53812890911667299</v>
      </c>
      <c r="T96" s="7">
        <v>3.0493186989873199E-3</v>
      </c>
      <c r="U96" s="55">
        <v>5.2679957258088103E-4</v>
      </c>
      <c r="V96" s="55" t="b">
        <v>1</v>
      </c>
      <c r="W96" s="9">
        <v>9.2422756722243495E-29</v>
      </c>
      <c r="X96" s="55">
        <v>89</v>
      </c>
      <c r="Y96" s="55">
        <v>8.0419678108828496E-2</v>
      </c>
      <c r="Z96" s="55">
        <v>0.145880310462535</v>
      </c>
      <c r="AA96" s="6">
        <v>0.58144747595587398</v>
      </c>
    </row>
    <row r="97" spans="1:31" s="55" customFormat="1" ht="14" customHeight="1" x14ac:dyDescent="0.15">
      <c r="A97" s="8" t="s">
        <v>64</v>
      </c>
      <c r="B97" s="8" t="s">
        <v>13</v>
      </c>
      <c r="C97" s="8" t="s">
        <v>6</v>
      </c>
      <c r="D97" s="55" t="s">
        <v>3</v>
      </c>
      <c r="E97" s="55">
        <v>89</v>
      </c>
      <c r="F97" s="55">
        <v>-8.9803747782712606E-2</v>
      </c>
      <c r="G97" s="55">
        <v>0.33082749618844798</v>
      </c>
      <c r="H97" s="55">
        <f t="shared" si="47"/>
        <v>-0.73822564031207061</v>
      </c>
      <c r="I97" s="55">
        <f t="shared" si="48"/>
        <v>0.5586181447466454</v>
      </c>
      <c r="J97" s="55">
        <f t="shared" si="49"/>
        <v>0.9141105638939363</v>
      </c>
      <c r="K97" s="55">
        <f t="shared" si="50"/>
        <v>0.47796123872504698</v>
      </c>
      <c r="L97" s="55">
        <f t="shared" si="51"/>
        <v>1.7482549950105433</v>
      </c>
      <c r="M97" s="55">
        <v>0.78668657530879105</v>
      </c>
      <c r="N97" s="7">
        <v>96.002107277443102</v>
      </c>
      <c r="O97" s="55">
        <v>87</v>
      </c>
      <c r="P97" s="6">
        <v>0.238733663619869</v>
      </c>
      <c r="Q97" s="7"/>
      <c r="T97" s="7"/>
      <c r="W97" s="6"/>
      <c r="AA97" s="6"/>
    </row>
    <row r="98" spans="1:31" s="55" customFormat="1" ht="14" customHeight="1" x14ac:dyDescent="0.15">
      <c r="A98" s="8" t="s">
        <v>64</v>
      </c>
      <c r="B98" s="8" t="s">
        <v>13</v>
      </c>
      <c r="C98" s="8" t="s">
        <v>6</v>
      </c>
      <c r="D98" s="55" t="s">
        <v>2</v>
      </c>
      <c r="E98" s="55">
        <v>89</v>
      </c>
      <c r="F98" s="55">
        <v>-0.125258928238481</v>
      </c>
      <c r="G98" s="55">
        <v>0.49069762136476403</v>
      </c>
      <c r="H98" s="55">
        <f t="shared" si="47"/>
        <v>-1.0870262661134185</v>
      </c>
      <c r="I98" s="55">
        <f t="shared" si="48"/>
        <v>0.83650840963645656</v>
      </c>
      <c r="J98" s="55">
        <f t="shared" si="49"/>
        <v>0.88226842879657841</v>
      </c>
      <c r="K98" s="55">
        <f t="shared" si="50"/>
        <v>0.33721780015887337</v>
      </c>
      <c r="L98" s="55">
        <f t="shared" si="51"/>
        <v>2.3082932753978493</v>
      </c>
      <c r="M98" s="55">
        <v>0.79911252103091202</v>
      </c>
      <c r="N98" s="7"/>
      <c r="P98" s="6"/>
      <c r="Q98" s="7"/>
      <c r="T98" s="7"/>
      <c r="W98" s="6"/>
      <c r="AA98" s="6"/>
    </row>
    <row r="99" spans="1:31" s="55" customFormat="1" ht="14" customHeight="1" x14ac:dyDescent="0.15">
      <c r="A99" s="8" t="s">
        <v>64</v>
      </c>
      <c r="B99" s="8" t="s">
        <v>13</v>
      </c>
      <c r="C99" s="8" t="s">
        <v>6</v>
      </c>
      <c r="D99" s="55" t="s">
        <v>1</v>
      </c>
      <c r="E99" s="55">
        <v>89</v>
      </c>
      <c r="F99" s="55">
        <v>5.2335138324583003E-2</v>
      </c>
      <c r="G99" s="55">
        <v>0.197469433388062</v>
      </c>
      <c r="H99" s="55">
        <f t="shared" si="47"/>
        <v>-0.3347049511160185</v>
      </c>
      <c r="I99" s="55">
        <f t="shared" si="48"/>
        <v>0.43937522776518456</v>
      </c>
      <c r="J99" s="55">
        <f t="shared" si="49"/>
        <v>1.0537288282578448</v>
      </c>
      <c r="K99" s="55">
        <f t="shared" si="50"/>
        <v>0.71554917719613531</v>
      </c>
      <c r="L99" s="55">
        <f t="shared" si="51"/>
        <v>1.5517374331314477</v>
      </c>
      <c r="M99" s="55">
        <v>0.79098707532670398</v>
      </c>
      <c r="N99" s="7"/>
      <c r="P99" s="6"/>
      <c r="Q99" s="7"/>
      <c r="T99" s="7"/>
      <c r="W99" s="6"/>
      <c r="AA99" s="6"/>
    </row>
    <row r="100" spans="1:31" s="55" customFormat="1" ht="14" customHeight="1" x14ac:dyDescent="0.15">
      <c r="A100" s="8" t="s">
        <v>64</v>
      </c>
      <c r="B100" s="8" t="s">
        <v>13</v>
      </c>
      <c r="C100" s="8" t="s">
        <v>6</v>
      </c>
      <c r="D100" s="55" t="s">
        <v>0</v>
      </c>
      <c r="E100" s="55">
        <v>89</v>
      </c>
      <c r="F100" s="55">
        <v>0.16233002312688699</v>
      </c>
      <c r="G100" s="55">
        <v>0.325783515144766</v>
      </c>
      <c r="H100" s="55">
        <f t="shared" si="47"/>
        <v>-0.47620566655685431</v>
      </c>
      <c r="I100" s="55">
        <f t="shared" si="48"/>
        <v>0.80086571281062824</v>
      </c>
      <c r="J100" s="55">
        <f t="shared" si="49"/>
        <v>1.1762483664362318</v>
      </c>
      <c r="K100" s="55">
        <f t="shared" si="50"/>
        <v>0.62113572226459679</v>
      </c>
      <c r="L100" s="55">
        <f t="shared" si="51"/>
        <v>2.2274684420010269</v>
      </c>
      <c r="M100" s="55">
        <v>0.61953277272796803</v>
      </c>
      <c r="N100" s="7"/>
      <c r="P100" s="6"/>
      <c r="Q100" s="7"/>
      <c r="T100" s="7"/>
      <c r="W100" s="6"/>
      <c r="AA100" s="6"/>
    </row>
    <row r="101" spans="1:31" s="55" customFormat="1" ht="14" customHeight="1" x14ac:dyDescent="0.15">
      <c r="A101" s="8"/>
      <c r="B101" s="8"/>
      <c r="C101" s="8"/>
      <c r="N101" s="7"/>
      <c r="P101" s="6"/>
      <c r="Q101" s="7"/>
      <c r="T101" s="7"/>
      <c r="W101" s="6"/>
      <c r="AA101" s="6"/>
      <c r="AD101" s="7" t="s">
        <v>142</v>
      </c>
      <c r="AE101" s="8" t="s">
        <v>110</v>
      </c>
    </row>
    <row r="102" spans="1:31" s="55" customFormat="1" ht="14" customHeight="1" x14ac:dyDescent="0.15">
      <c r="A102" s="8" t="s">
        <v>64</v>
      </c>
      <c r="B102" s="8" t="s">
        <v>13</v>
      </c>
      <c r="C102" s="8" t="s">
        <v>5</v>
      </c>
      <c r="D102" s="55" t="s">
        <v>3</v>
      </c>
      <c r="E102" s="55">
        <v>21</v>
      </c>
      <c r="F102" s="55">
        <v>-0.17129106489673401</v>
      </c>
      <c r="G102" s="55">
        <v>0.284192341090166</v>
      </c>
      <c r="H102" s="55">
        <f>F102-1.96*G102</f>
        <v>-0.72830805343345939</v>
      </c>
      <c r="I102" s="55">
        <f>1.96*F102+G102</f>
        <v>-5.1538146107432681E-2</v>
      </c>
      <c r="J102" s="55">
        <f>EXP(F102)</f>
        <v>0.84257629339531392</v>
      </c>
      <c r="K102" s="55">
        <f t="shared" ref="K102:L106" si="52">EXP(H102)</f>
        <v>0.48272504451693787</v>
      </c>
      <c r="L102" s="55">
        <f t="shared" si="52"/>
        <v>0.94976741934116116</v>
      </c>
      <c r="M102" s="55">
        <v>0.55381542936696804</v>
      </c>
      <c r="N102" s="7">
        <v>21.5007271949261</v>
      </c>
      <c r="O102" s="55">
        <v>19</v>
      </c>
      <c r="P102" s="6">
        <v>0.30980365615441602</v>
      </c>
      <c r="Q102" s="7">
        <v>9.0780549117334703E-3</v>
      </c>
      <c r="R102" s="55">
        <v>9.2504510781856591E-3</v>
      </c>
      <c r="S102" s="55">
        <v>0.33874548991347703</v>
      </c>
      <c r="T102" s="7">
        <v>1.8012669010004801E-3</v>
      </c>
      <c r="U102" s="55">
        <v>1.71138265298074E-4</v>
      </c>
      <c r="V102" s="55" t="b">
        <v>1</v>
      </c>
      <c r="W102" s="9">
        <v>2.7094492724160399E-20</v>
      </c>
      <c r="X102" s="55">
        <v>21</v>
      </c>
      <c r="Y102" s="55">
        <v>6.0103991813617003E-2</v>
      </c>
      <c r="Z102" s="55">
        <v>0.117746528871776</v>
      </c>
      <c r="AA102" s="6">
        <v>0.60973459258717499</v>
      </c>
      <c r="AD102" s="7" t="s">
        <v>142</v>
      </c>
      <c r="AE102" s="8" t="s">
        <v>110</v>
      </c>
    </row>
    <row r="103" spans="1:31" s="55" customFormat="1" ht="14" customHeight="1" x14ac:dyDescent="0.15">
      <c r="A103" s="8" t="s">
        <v>64</v>
      </c>
      <c r="B103" s="8" t="s">
        <v>13</v>
      </c>
      <c r="C103" s="8" t="s">
        <v>5</v>
      </c>
      <c r="D103" s="55" t="s">
        <v>1</v>
      </c>
      <c r="E103" s="55">
        <v>21</v>
      </c>
      <c r="F103" s="55">
        <v>-7.8195115045208097E-2</v>
      </c>
      <c r="G103" s="55">
        <v>0.15615630780155099</v>
      </c>
      <c r="H103" s="55">
        <f>F103-1.96*G103</f>
        <v>-0.38426147833624802</v>
      </c>
      <c r="I103" s="55">
        <f>1.96*F103+G103</f>
        <v>2.8938823129431301E-3</v>
      </c>
      <c r="J103" s="55">
        <f>EXP(F103)</f>
        <v>0.92478396967313603</v>
      </c>
      <c r="K103" s="55">
        <f t="shared" si="52"/>
        <v>0.68095334934996388</v>
      </c>
      <c r="L103" s="55">
        <f t="shared" si="52"/>
        <v>1.0028980736324502</v>
      </c>
      <c r="M103" s="55">
        <v>0.61654778206893002</v>
      </c>
      <c r="N103" s="7">
        <v>22.590558646954602</v>
      </c>
      <c r="O103" s="55">
        <v>20</v>
      </c>
      <c r="P103" s="6">
        <v>0.30934312726100499</v>
      </c>
      <c r="Q103" s="7"/>
      <c r="T103" s="7"/>
      <c r="W103" s="6"/>
      <c r="AA103" s="6"/>
      <c r="AD103" s="7" t="s">
        <v>142</v>
      </c>
      <c r="AE103" s="8" t="s">
        <v>110</v>
      </c>
    </row>
    <row r="104" spans="1:31" s="55" customFormat="1" ht="14" customHeight="1" x14ac:dyDescent="0.15">
      <c r="A104" s="8" t="s">
        <v>64</v>
      </c>
      <c r="B104" s="8" t="s">
        <v>13</v>
      </c>
      <c r="C104" s="8" t="s">
        <v>5</v>
      </c>
      <c r="D104" s="55" t="s">
        <v>4</v>
      </c>
      <c r="E104" s="55">
        <v>21</v>
      </c>
      <c r="F104" s="55">
        <v>8.3417235548775101E-2</v>
      </c>
      <c r="G104" s="55">
        <v>0.11565798835475501</v>
      </c>
      <c r="H104" s="55">
        <f>F104-1.96*G104</f>
        <v>-0.14327242162654469</v>
      </c>
      <c r="I104" s="55">
        <f>1.96*F104+G104</f>
        <v>0.27915577003035419</v>
      </c>
      <c r="J104" s="55">
        <f>EXP(F104)</f>
        <v>1.0869952470047384</v>
      </c>
      <c r="K104" s="55">
        <f t="shared" si="52"/>
        <v>0.86651797850175083</v>
      </c>
      <c r="L104" s="55">
        <f t="shared" si="52"/>
        <v>1.3220132578768153</v>
      </c>
      <c r="M104" s="55">
        <v>0.47076150351938501</v>
      </c>
      <c r="N104" s="7"/>
      <c r="P104" s="6"/>
      <c r="Q104" s="7"/>
      <c r="T104" s="7"/>
      <c r="W104" s="6"/>
      <c r="AA104" s="6"/>
      <c r="AD104" s="7" t="s">
        <v>142</v>
      </c>
      <c r="AE104" s="8" t="s">
        <v>110</v>
      </c>
    </row>
    <row r="105" spans="1:31" s="55" customFormat="1" ht="14" customHeight="1" x14ac:dyDescent="0.15">
      <c r="A105" s="8" t="s">
        <v>64</v>
      </c>
      <c r="B105" s="8" t="s">
        <v>13</v>
      </c>
      <c r="C105" s="8" t="s">
        <v>5</v>
      </c>
      <c r="D105" s="55" t="s">
        <v>2</v>
      </c>
      <c r="E105" s="55">
        <v>21</v>
      </c>
      <c r="F105" s="55">
        <v>-5.2503615624472297E-2</v>
      </c>
      <c r="G105" s="55">
        <v>0.28272417613363698</v>
      </c>
      <c r="H105" s="55">
        <f>F105-1.96*G105</f>
        <v>-0.60664300084640077</v>
      </c>
      <c r="I105" s="55">
        <f>1.96*F105+G105</f>
        <v>0.17981708950967129</v>
      </c>
      <c r="J105" s="55">
        <f>EXP(F105)</f>
        <v>0.94885089036109949</v>
      </c>
      <c r="K105" s="55">
        <f t="shared" si="52"/>
        <v>0.54517796254184181</v>
      </c>
      <c r="L105" s="55">
        <f t="shared" si="52"/>
        <v>1.1969983995328708</v>
      </c>
      <c r="M105" s="55">
        <v>0.85454571549131197</v>
      </c>
      <c r="N105" s="7"/>
      <c r="P105" s="6"/>
      <c r="Q105" s="7"/>
      <c r="T105" s="7"/>
      <c r="W105" s="6"/>
      <c r="AA105" s="6"/>
      <c r="AD105" s="7" t="s">
        <v>142</v>
      </c>
      <c r="AE105" s="8" t="s">
        <v>110</v>
      </c>
    </row>
    <row r="106" spans="1:31" s="55" customFormat="1" ht="14" customHeight="1" thickBot="1" x14ac:dyDescent="0.2">
      <c r="A106" s="5" t="s">
        <v>64</v>
      </c>
      <c r="B106" s="5" t="s">
        <v>13</v>
      </c>
      <c r="C106" s="5" t="s">
        <v>5</v>
      </c>
      <c r="D106" s="3" t="s">
        <v>0</v>
      </c>
      <c r="E106" s="3">
        <v>21</v>
      </c>
      <c r="F106" s="3">
        <v>-0.114719551737474</v>
      </c>
      <c r="G106" s="3">
        <v>0.26774208457410198</v>
      </c>
      <c r="H106" s="3">
        <f>F106-1.96*G106</f>
        <v>-0.63949403750271383</v>
      </c>
      <c r="I106" s="3">
        <f>1.96*F106+G106</f>
        <v>4.2891763168652952E-2</v>
      </c>
      <c r="J106" s="3">
        <f>EXP(F106)</f>
        <v>0.89161616104996255</v>
      </c>
      <c r="K106" s="3">
        <f t="shared" si="52"/>
        <v>0.52755928173901767</v>
      </c>
      <c r="L106" s="3">
        <f t="shared" si="52"/>
        <v>1.0438249084355069</v>
      </c>
      <c r="M106" s="3">
        <v>0.67288788494375695</v>
      </c>
      <c r="N106" s="4"/>
      <c r="O106" s="3"/>
      <c r="P106" s="2"/>
      <c r="Q106" s="4"/>
      <c r="R106" s="3"/>
      <c r="S106" s="3"/>
      <c r="T106" s="4"/>
      <c r="U106" s="3"/>
      <c r="V106" s="3"/>
      <c r="W106" s="2"/>
      <c r="X106" s="3"/>
      <c r="Y106" s="3"/>
      <c r="Z106" s="3"/>
      <c r="AA106" s="2"/>
      <c r="AD106" s="7"/>
      <c r="AE106" s="8"/>
    </row>
    <row r="107" spans="1:31" ht="14" customHeight="1" x14ac:dyDescent="0.15">
      <c r="A107" s="8"/>
      <c r="B107" s="14"/>
      <c r="C107" s="8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7"/>
      <c r="O107" s="55"/>
      <c r="P107" s="6"/>
      <c r="Q107" s="55"/>
      <c r="R107" s="55"/>
      <c r="S107" s="55"/>
      <c r="T107" s="7"/>
      <c r="U107" s="55"/>
      <c r="V107" s="55"/>
      <c r="W107" s="6"/>
      <c r="X107" s="7"/>
      <c r="Y107" s="55"/>
      <c r="Z107" s="55"/>
      <c r="AA107" s="6"/>
      <c r="AD107" s="7" t="s">
        <v>141</v>
      </c>
      <c r="AE107" s="8" t="s">
        <v>109</v>
      </c>
    </row>
    <row r="108" spans="1:31" ht="14" customHeight="1" x14ac:dyDescent="0.15">
      <c r="A108" s="8" t="s">
        <v>65</v>
      </c>
      <c r="B108" s="8" t="s">
        <v>12</v>
      </c>
      <c r="C108" s="8" t="s">
        <v>6</v>
      </c>
      <c r="D108" s="7" t="s">
        <v>4</v>
      </c>
      <c r="E108" s="55">
        <v>89</v>
      </c>
      <c r="F108" s="55">
        <v>4.74106319667029E-2</v>
      </c>
      <c r="G108" s="55">
        <v>0.13895365276680499</v>
      </c>
      <c r="H108" s="55">
        <f t="shared" ref="H108:H112" si="53">F108-1.96*G108</f>
        <v>-0.22493852745623491</v>
      </c>
      <c r="I108" s="55">
        <f t="shared" ref="I108:I112" si="54">F108+1.96*G108</f>
        <v>0.31975979138964072</v>
      </c>
      <c r="J108" s="55">
        <f t="shared" ref="J108:J112" si="55">EXP(F108)</f>
        <v>1.0485524898601244</v>
      </c>
      <c r="K108" s="55">
        <f t="shared" ref="K108:K112" si="56">EXP(H108)</f>
        <v>0.79856530709135876</v>
      </c>
      <c r="L108" s="55">
        <f t="shared" ref="L108:L112" si="57">EXP(I108)</f>
        <v>1.3767970061164754</v>
      </c>
      <c r="M108" s="55">
        <v>0.73295494297775898</v>
      </c>
      <c r="N108" s="7">
        <v>105.92444229745701</v>
      </c>
      <c r="O108" s="55">
        <v>88</v>
      </c>
      <c r="P108" s="6">
        <v>9.3683113676785695E-2</v>
      </c>
      <c r="Q108" s="55">
        <v>3.44782944234055E-3</v>
      </c>
      <c r="R108" s="55">
        <v>4.1062166972390098E-3</v>
      </c>
      <c r="S108" s="55">
        <v>0.40340002701463101</v>
      </c>
      <c r="T108" s="7">
        <v>3.0493186989873199E-3</v>
      </c>
      <c r="U108" s="55">
        <v>4.2679957258088099E-4</v>
      </c>
      <c r="V108" s="55" t="b">
        <v>1</v>
      </c>
      <c r="W108" s="9">
        <v>8.2422756722243492E-28</v>
      </c>
      <c r="X108" s="7">
        <v>89</v>
      </c>
      <c r="Y108" s="55">
        <v>-7.5305668827728E-3</v>
      </c>
      <c r="Z108" s="55">
        <v>0.137394774911933</v>
      </c>
      <c r="AA108" s="6">
        <v>0.95629006970691999</v>
      </c>
      <c r="AD108" s="7" t="s">
        <v>141</v>
      </c>
      <c r="AE108" s="8" t="s">
        <v>109</v>
      </c>
    </row>
    <row r="109" spans="1:31" ht="14" customHeight="1" x14ac:dyDescent="0.15">
      <c r="A109" s="8" t="s">
        <v>65</v>
      </c>
      <c r="B109" s="8" t="s">
        <v>12</v>
      </c>
      <c r="C109" s="8" t="s">
        <v>6</v>
      </c>
      <c r="D109" s="7" t="s">
        <v>3</v>
      </c>
      <c r="E109" s="55">
        <v>89</v>
      </c>
      <c r="F109" s="55">
        <v>-0.214051528480148</v>
      </c>
      <c r="G109" s="55">
        <v>0.34108196877156499</v>
      </c>
      <c r="H109" s="55">
        <f t="shared" si="53"/>
        <v>-0.88257218727241538</v>
      </c>
      <c r="I109" s="55">
        <f t="shared" si="54"/>
        <v>0.45446913031211944</v>
      </c>
      <c r="J109" s="55">
        <f t="shared" si="55"/>
        <v>0.80730678465926231</v>
      </c>
      <c r="K109" s="55">
        <f t="shared" si="56"/>
        <v>0.41371738331206814</v>
      </c>
      <c r="L109" s="55">
        <f t="shared" si="57"/>
        <v>1.5753368624234578</v>
      </c>
      <c r="M109" s="55">
        <v>0.531931853678832</v>
      </c>
      <c r="N109" s="7">
        <v>105.07295239640401</v>
      </c>
      <c r="O109" s="55">
        <v>87</v>
      </c>
      <c r="P109" s="6">
        <v>9.0931432367370002E-2</v>
      </c>
      <c r="Q109" s="55"/>
      <c r="R109" s="55"/>
      <c r="S109" s="55"/>
      <c r="T109" s="7"/>
      <c r="U109" s="55"/>
      <c r="V109" s="55"/>
      <c r="W109" s="6"/>
      <c r="X109" s="7"/>
      <c r="Y109" s="55"/>
      <c r="Z109" s="55"/>
      <c r="AA109" s="6"/>
      <c r="AD109" s="7" t="s">
        <v>141</v>
      </c>
      <c r="AE109" s="8" t="s">
        <v>109</v>
      </c>
    </row>
    <row r="110" spans="1:31" ht="14" customHeight="1" x14ac:dyDescent="0.15">
      <c r="A110" s="8" t="s">
        <v>65</v>
      </c>
      <c r="B110" s="8" t="s">
        <v>12</v>
      </c>
      <c r="C110" s="8" t="s">
        <v>6</v>
      </c>
      <c r="D110" s="7" t="s">
        <v>2</v>
      </c>
      <c r="E110" s="55">
        <v>89</v>
      </c>
      <c r="F110" s="55">
        <v>-0.219901848115168</v>
      </c>
      <c r="G110" s="55">
        <v>0.468888947375667</v>
      </c>
      <c r="H110" s="55">
        <f t="shared" si="53"/>
        <v>-1.1389241849714753</v>
      </c>
      <c r="I110" s="55">
        <f t="shared" si="54"/>
        <v>0.6991204887411393</v>
      </c>
      <c r="J110" s="55">
        <f t="shared" si="55"/>
        <v>0.80259757056088787</v>
      </c>
      <c r="K110" s="55">
        <f t="shared" si="56"/>
        <v>0.32016327306851489</v>
      </c>
      <c r="L110" s="55">
        <f t="shared" si="57"/>
        <v>2.0119823679225961</v>
      </c>
      <c r="M110" s="55">
        <v>0.64024021787463203</v>
      </c>
      <c r="N110" s="7"/>
      <c r="O110" s="55"/>
      <c r="P110" s="6"/>
      <c r="Q110" s="55"/>
      <c r="R110" s="55"/>
      <c r="S110" s="55"/>
      <c r="T110" s="7"/>
      <c r="U110" s="55"/>
      <c r="V110" s="55"/>
      <c r="W110" s="6"/>
      <c r="X110" s="7"/>
      <c r="Y110" s="55"/>
      <c r="Z110" s="55"/>
      <c r="AA110" s="6"/>
      <c r="AD110" s="7" t="s">
        <v>141</v>
      </c>
      <c r="AE110" s="8" t="s">
        <v>109</v>
      </c>
    </row>
    <row r="111" spans="1:31" ht="14" customHeight="1" x14ac:dyDescent="0.15">
      <c r="A111" s="8" t="s">
        <v>65</v>
      </c>
      <c r="B111" s="8" t="s">
        <v>12</v>
      </c>
      <c r="C111" s="8" t="s">
        <v>6</v>
      </c>
      <c r="D111" s="7" t="s">
        <v>1</v>
      </c>
      <c r="E111" s="55">
        <v>89</v>
      </c>
      <c r="F111" s="55">
        <v>7.7171854269064394E-2</v>
      </c>
      <c r="G111" s="55">
        <v>0.19568183298804101</v>
      </c>
      <c r="H111" s="55">
        <f t="shared" si="53"/>
        <v>-0.306364538387496</v>
      </c>
      <c r="I111" s="55">
        <f t="shared" si="54"/>
        <v>0.46070824692562473</v>
      </c>
      <c r="J111" s="55">
        <f t="shared" si="55"/>
        <v>1.080227702184033</v>
      </c>
      <c r="K111" s="55">
        <f t="shared" si="56"/>
        <v>0.73611822718788444</v>
      </c>
      <c r="L111" s="55">
        <f t="shared" si="57"/>
        <v>1.58519629791474</v>
      </c>
      <c r="M111" s="55">
        <v>0.69330483447298197</v>
      </c>
      <c r="N111" s="7"/>
      <c r="O111" s="55"/>
      <c r="P111" s="6"/>
      <c r="Q111" s="55"/>
      <c r="R111" s="55"/>
      <c r="S111" s="55"/>
      <c r="T111" s="7"/>
      <c r="U111" s="55"/>
      <c r="V111" s="55"/>
      <c r="W111" s="6"/>
      <c r="X111" s="7"/>
      <c r="Y111" s="55"/>
      <c r="Z111" s="55"/>
      <c r="AA111" s="6"/>
      <c r="AD111" s="7" t="s">
        <v>141</v>
      </c>
      <c r="AE111" s="8" t="s">
        <v>109</v>
      </c>
    </row>
    <row r="112" spans="1:31" ht="14" customHeight="1" x14ac:dyDescent="0.15">
      <c r="A112" s="8" t="s">
        <v>65</v>
      </c>
      <c r="B112" s="8" t="s">
        <v>12</v>
      </c>
      <c r="C112" s="8" t="s">
        <v>6</v>
      </c>
      <c r="D112" s="7" t="s">
        <v>0</v>
      </c>
      <c r="E112" s="55">
        <v>89</v>
      </c>
      <c r="F112" s="55">
        <v>7.0190103598471304E-2</v>
      </c>
      <c r="G112" s="55">
        <v>0.387911341466735</v>
      </c>
      <c r="H112" s="55">
        <f t="shared" si="53"/>
        <v>-0.6901161256763293</v>
      </c>
      <c r="I112" s="55">
        <f t="shared" si="54"/>
        <v>0.83049633287327196</v>
      </c>
      <c r="J112" s="55">
        <f t="shared" si="55"/>
        <v>1.0727120882999803</v>
      </c>
      <c r="K112" s="55">
        <f t="shared" si="56"/>
        <v>0.5015178265875937</v>
      </c>
      <c r="L112" s="55">
        <f t="shared" si="57"/>
        <v>2.2944572722659236</v>
      </c>
      <c r="M112" s="55">
        <v>0.85682787220992696</v>
      </c>
      <c r="N112" s="7"/>
      <c r="O112" s="55"/>
      <c r="P112" s="6"/>
      <c r="Q112" s="55"/>
      <c r="R112" s="55"/>
      <c r="S112" s="55"/>
      <c r="T112" s="7"/>
      <c r="U112" s="55"/>
      <c r="V112" s="55"/>
      <c r="W112" s="9"/>
      <c r="X112" s="7"/>
      <c r="Y112" s="55"/>
      <c r="Z112" s="55"/>
      <c r="AA112" s="6"/>
      <c r="AD112" s="7"/>
      <c r="AE112" s="8"/>
    </row>
    <row r="113" spans="1:31" ht="14" customHeight="1" x14ac:dyDescent="0.15">
      <c r="A113" s="8"/>
      <c r="B113" s="8"/>
      <c r="C113" s="8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7"/>
      <c r="O113" s="55"/>
      <c r="P113" s="6"/>
      <c r="Q113" s="55"/>
      <c r="R113" s="55"/>
      <c r="S113" s="55"/>
      <c r="T113" s="7"/>
      <c r="U113" s="55"/>
      <c r="V113" s="55"/>
      <c r="W113" s="9"/>
      <c r="X113" s="7"/>
      <c r="Y113" s="55"/>
      <c r="Z113" s="55"/>
      <c r="AA113" s="6"/>
      <c r="AD113" s="7" t="s">
        <v>136</v>
      </c>
      <c r="AE113" s="8" t="s">
        <v>104</v>
      </c>
    </row>
    <row r="114" spans="1:31" ht="14" customHeight="1" x14ac:dyDescent="0.15">
      <c r="A114" s="8" t="s">
        <v>65</v>
      </c>
      <c r="B114" s="8" t="s">
        <v>12</v>
      </c>
      <c r="C114" s="8" t="s">
        <v>5</v>
      </c>
      <c r="D114" s="55" t="s">
        <v>3</v>
      </c>
      <c r="E114" s="55">
        <v>21</v>
      </c>
      <c r="F114" s="55">
        <v>-0.60560482795217097</v>
      </c>
      <c r="G114" s="55">
        <v>0.26710575609782999</v>
      </c>
      <c r="H114" s="55">
        <f>F114-1.96*G114</f>
        <v>-1.1291321099039178</v>
      </c>
      <c r="I114" s="55">
        <f>1.96*F114+G114</f>
        <v>-0.919879706688425</v>
      </c>
      <c r="J114" s="55">
        <f>EXP(F114)</f>
        <v>0.54574424542399169</v>
      </c>
      <c r="K114" s="55">
        <f t="shared" ref="K114:L118" si="58">EXP(H114)</f>
        <v>0.32331373548110015</v>
      </c>
      <c r="L114" s="55">
        <f t="shared" si="58"/>
        <v>0.39856698314318861</v>
      </c>
      <c r="M114" s="55">
        <v>3.5231478498883202E-2</v>
      </c>
      <c r="N114" s="7">
        <v>24.271002862614999</v>
      </c>
      <c r="O114" s="55">
        <v>20</v>
      </c>
      <c r="P114" s="6">
        <v>0.23075462092893101</v>
      </c>
      <c r="Q114" s="55">
        <v>1.830887408167E-2</v>
      </c>
      <c r="R114" s="55">
        <v>8.6848341416394595E-3</v>
      </c>
      <c r="S114" s="55">
        <v>4.8524857809078899E-2</v>
      </c>
      <c r="T114" s="7">
        <v>1.8012669010004801E-3</v>
      </c>
      <c r="U114" s="55">
        <v>1.83839189029832E-4</v>
      </c>
      <c r="V114" s="55" t="b">
        <v>1</v>
      </c>
      <c r="W114" s="9">
        <v>1.08477556655204E-19</v>
      </c>
      <c r="X114" s="7">
        <v>21</v>
      </c>
      <c r="Y114" s="55">
        <v>-0.15037525767652499</v>
      </c>
      <c r="Z114" s="55">
        <v>0.119958689296512</v>
      </c>
      <c r="AA114" s="6">
        <v>0.21000245342412599</v>
      </c>
      <c r="AD114" s="7" t="s">
        <v>136</v>
      </c>
      <c r="AE114" s="8" t="s">
        <v>104</v>
      </c>
    </row>
    <row r="115" spans="1:31" ht="14" customHeight="1" x14ac:dyDescent="0.15">
      <c r="A115" s="8" t="s">
        <v>65</v>
      </c>
      <c r="B115" s="8" t="s">
        <v>12</v>
      </c>
      <c r="C115" s="8" t="s">
        <v>5</v>
      </c>
      <c r="D115" s="55" t="s">
        <v>1</v>
      </c>
      <c r="E115" s="55">
        <v>21</v>
      </c>
      <c r="F115" s="55">
        <v>-0.114714682513628</v>
      </c>
      <c r="G115" s="55">
        <v>0.15342958378778501</v>
      </c>
      <c r="H115" s="55">
        <f>F115-1.96*G115</f>
        <v>-0.41543666673768659</v>
      </c>
      <c r="I115" s="55">
        <f>1.96*F115+G115</f>
        <v>-7.1411193938925865E-2</v>
      </c>
      <c r="J115" s="55">
        <f>EXP(F115)</f>
        <v>0.89162050253920522</v>
      </c>
      <c r="K115" s="55">
        <f t="shared" si="58"/>
        <v>0.66005199501581091</v>
      </c>
      <c r="L115" s="55">
        <f t="shared" si="58"/>
        <v>0.93107895937841711</v>
      </c>
      <c r="M115" s="55">
        <v>0.45465928737731498</v>
      </c>
      <c r="N115" s="7">
        <v>19.670013107872901</v>
      </c>
      <c r="O115" s="55">
        <v>19</v>
      </c>
      <c r="P115" s="6">
        <v>0.41467485812760502</v>
      </c>
      <c r="Q115" s="55"/>
      <c r="R115" s="55"/>
      <c r="S115" s="55"/>
      <c r="T115" s="7"/>
      <c r="U115" s="55"/>
      <c r="V115" s="55"/>
      <c r="W115" s="6"/>
      <c r="X115" s="7"/>
      <c r="Y115" s="55"/>
      <c r="Z115" s="55"/>
      <c r="AA115" s="6"/>
      <c r="AD115" s="7" t="s">
        <v>136</v>
      </c>
      <c r="AE115" s="8" t="s">
        <v>104</v>
      </c>
    </row>
    <row r="116" spans="1:31" ht="14" customHeight="1" x14ac:dyDescent="0.15">
      <c r="A116" s="8" t="s">
        <v>65</v>
      </c>
      <c r="B116" s="8" t="s">
        <v>12</v>
      </c>
      <c r="C116" s="8" t="s">
        <v>5</v>
      </c>
      <c r="D116" s="55" t="s">
        <v>4</v>
      </c>
      <c r="E116" s="55">
        <v>21</v>
      </c>
      <c r="F116" s="55">
        <v>-9.0929800563908703E-2</v>
      </c>
      <c r="G116" s="55">
        <v>0.11732452053701101</v>
      </c>
      <c r="H116" s="55">
        <f>F116-1.96*G116</f>
        <v>-0.32088586081645026</v>
      </c>
      <c r="I116" s="55">
        <f>1.96*F116+G116</f>
        <v>-6.0897888568250041E-2</v>
      </c>
      <c r="J116" s="55">
        <f>EXP(F116)</f>
        <v>0.91308180647742265</v>
      </c>
      <c r="K116" s="55">
        <f t="shared" si="58"/>
        <v>0.7255060549332345</v>
      </c>
      <c r="L116" s="55">
        <f t="shared" si="58"/>
        <v>0.94091931348907565</v>
      </c>
      <c r="M116" s="55">
        <v>0.43832305374526398</v>
      </c>
      <c r="N116" s="7"/>
      <c r="O116" s="55"/>
      <c r="P116" s="6"/>
      <c r="Q116" s="55"/>
      <c r="R116" s="55"/>
      <c r="S116" s="55"/>
      <c r="T116" s="7"/>
      <c r="U116" s="55"/>
      <c r="V116" s="55"/>
      <c r="W116" s="6"/>
      <c r="X116" s="7"/>
      <c r="Y116" s="55"/>
      <c r="Z116" s="55"/>
      <c r="AA116" s="6"/>
      <c r="AD116" s="7" t="s">
        <v>136</v>
      </c>
      <c r="AE116" s="8" t="s">
        <v>104</v>
      </c>
    </row>
    <row r="117" spans="1:31" ht="14" customHeight="1" x14ac:dyDescent="0.15">
      <c r="A117" s="8" t="s">
        <v>65</v>
      </c>
      <c r="B117" s="8" t="s">
        <v>12</v>
      </c>
      <c r="C117" s="8" t="s">
        <v>5</v>
      </c>
      <c r="D117" s="55" t="s">
        <v>2</v>
      </c>
      <c r="E117" s="55">
        <v>21</v>
      </c>
      <c r="F117" s="55">
        <v>-0.10812960971800201</v>
      </c>
      <c r="G117" s="55">
        <v>0.26822810618769499</v>
      </c>
      <c r="H117" s="55">
        <f>F117-1.96*G117</f>
        <v>-0.63385669784588416</v>
      </c>
      <c r="I117" s="55">
        <f>1.96*F117+G117</f>
        <v>5.6294071140411073E-2</v>
      </c>
      <c r="J117" s="55">
        <f>EXP(F117)</f>
        <v>0.89751126270994397</v>
      </c>
      <c r="K117" s="55">
        <f t="shared" si="58"/>
        <v>0.53054171118482452</v>
      </c>
      <c r="L117" s="55">
        <f t="shared" si="58"/>
        <v>1.0579087384274259</v>
      </c>
      <c r="M117" s="55">
        <v>0.691132846501885</v>
      </c>
      <c r="N117" s="7"/>
      <c r="O117" s="55"/>
      <c r="P117" s="6"/>
      <c r="Q117" s="55"/>
      <c r="R117" s="55"/>
      <c r="S117" s="55"/>
      <c r="T117" s="7"/>
      <c r="U117" s="55"/>
      <c r="V117" s="55"/>
      <c r="W117" s="6"/>
      <c r="X117" s="7"/>
      <c r="Y117" s="55"/>
      <c r="Z117" s="55"/>
      <c r="AA117" s="6"/>
      <c r="AD117" s="7" t="s">
        <v>136</v>
      </c>
      <c r="AE117" s="8" t="s">
        <v>104</v>
      </c>
    </row>
    <row r="118" spans="1:31" ht="14" customHeight="1" thickBot="1" x14ac:dyDescent="0.2">
      <c r="A118" s="5" t="s">
        <v>65</v>
      </c>
      <c r="B118" s="5" t="s">
        <v>12</v>
      </c>
      <c r="C118" s="5" t="s">
        <v>5</v>
      </c>
      <c r="D118" s="3" t="s">
        <v>0</v>
      </c>
      <c r="E118" s="3">
        <v>21</v>
      </c>
      <c r="F118" s="3">
        <v>-0.101047050521465</v>
      </c>
      <c r="G118" s="3">
        <v>0.26071915023140402</v>
      </c>
      <c r="H118" s="3">
        <f>F118-1.96*G118</f>
        <v>-0.61205658497501692</v>
      </c>
      <c r="I118" s="3">
        <f>1.96*F118+G118</f>
        <v>6.2666931209332644E-2</v>
      </c>
      <c r="J118" s="3">
        <f>EXP(F118)</f>
        <v>0.90389050336582322</v>
      </c>
      <c r="K118" s="3">
        <f t="shared" si="58"/>
        <v>0.54223457011628406</v>
      </c>
      <c r="L118" s="3">
        <f t="shared" si="58"/>
        <v>1.0646721710976563</v>
      </c>
      <c r="M118" s="3">
        <v>0.70242777554545099</v>
      </c>
      <c r="N118" s="4"/>
      <c r="O118" s="3"/>
      <c r="P118" s="2"/>
      <c r="Q118" s="3"/>
      <c r="R118" s="3"/>
      <c r="S118" s="3"/>
      <c r="T118" s="4"/>
      <c r="U118" s="3"/>
      <c r="V118" s="3"/>
      <c r="W118" s="2"/>
      <c r="X118" s="4"/>
      <c r="Y118" s="3"/>
      <c r="Z118" s="3"/>
      <c r="AA118" s="2"/>
      <c r="AD118" s="7"/>
      <c r="AE118" s="8"/>
    </row>
    <row r="119" spans="1:31" ht="14" customHeight="1" x14ac:dyDescent="0.15">
      <c r="A119" s="8"/>
      <c r="B119" s="14"/>
      <c r="C119" s="8"/>
      <c r="M119" s="55"/>
      <c r="N119" s="7"/>
      <c r="O119" s="55"/>
      <c r="P119" s="6"/>
      <c r="S119" s="55"/>
      <c r="T119" s="7"/>
      <c r="U119" s="55"/>
      <c r="V119" s="55"/>
      <c r="W119" s="6"/>
      <c r="X119" s="7"/>
      <c r="Y119" s="55"/>
      <c r="Z119" s="55"/>
      <c r="AA119" s="6"/>
      <c r="AD119" s="7" t="s">
        <v>137</v>
      </c>
      <c r="AE119" s="8" t="s">
        <v>105</v>
      </c>
    </row>
    <row r="120" spans="1:31" ht="14" customHeight="1" x14ac:dyDescent="0.15">
      <c r="A120" s="8" t="s">
        <v>66</v>
      </c>
      <c r="B120" s="8" t="s">
        <v>67</v>
      </c>
      <c r="C120" s="8" t="s">
        <v>6</v>
      </c>
      <c r="D120" s="7" t="s">
        <v>4</v>
      </c>
      <c r="E120" s="1">
        <v>89</v>
      </c>
      <c r="F120" s="1">
        <v>0.391203568043826</v>
      </c>
      <c r="G120" s="1">
        <v>0.39894374409208899</v>
      </c>
      <c r="H120" s="1">
        <f t="shared" ref="H120:H124" si="59">F120-1.96*G120</f>
        <v>-0.3907261703766684</v>
      </c>
      <c r="I120" s="1">
        <f t="shared" ref="I120:I124" si="60">F120+1.96*G120</f>
        <v>1.1731333064643203</v>
      </c>
      <c r="J120" s="1">
        <f t="shared" ref="J120:J124" si="61">EXP(F120)</f>
        <v>1.4787595109563016</v>
      </c>
      <c r="K120" s="1">
        <f t="shared" ref="K120:K124" si="62">EXP(H120)</f>
        <v>0.67656539432335372</v>
      </c>
      <c r="L120" s="1">
        <f t="shared" ref="L120:L124" si="63">EXP(I120)</f>
        <v>3.232103961555278</v>
      </c>
      <c r="M120" s="1">
        <v>0.32679085965669202</v>
      </c>
      <c r="N120" s="7">
        <v>84.295105235696795</v>
      </c>
      <c r="O120" s="55">
        <v>88</v>
      </c>
      <c r="P120" s="6">
        <v>0.59205250426514</v>
      </c>
      <c r="Q120" s="1">
        <v>-7.8229095763209192E-3</v>
      </c>
      <c r="R120" s="1">
        <v>1.17549986879036E-2</v>
      </c>
      <c r="S120" s="1">
        <v>0.50749357986100996</v>
      </c>
      <c r="T120" s="7">
        <v>3.0493186989873199E-3</v>
      </c>
      <c r="U120" s="55">
        <v>4.04003874933173E-4</v>
      </c>
      <c r="V120" s="55" t="b">
        <v>1</v>
      </c>
      <c r="W120" s="9">
        <v>9.3842469997882495E-34</v>
      </c>
      <c r="X120" s="7">
        <v>89</v>
      </c>
      <c r="Y120" s="55">
        <v>0.48355912454105598</v>
      </c>
      <c r="Z120" s="55">
        <v>0.418192963628361</v>
      </c>
      <c r="AA120" s="6">
        <v>0.24755592551119099</v>
      </c>
      <c r="AD120" s="7" t="s">
        <v>137</v>
      </c>
      <c r="AE120" s="8" t="s">
        <v>105</v>
      </c>
    </row>
    <row r="121" spans="1:31" ht="14" customHeight="1" x14ac:dyDescent="0.15">
      <c r="A121" s="8" t="s">
        <v>66</v>
      </c>
      <c r="B121" s="8" t="s">
        <v>67</v>
      </c>
      <c r="C121" s="8" t="s">
        <v>6</v>
      </c>
      <c r="D121" s="7" t="s">
        <v>3</v>
      </c>
      <c r="E121" s="1">
        <v>89</v>
      </c>
      <c r="F121" s="1">
        <v>0.98393572237828497</v>
      </c>
      <c r="G121" s="1">
        <v>0.97592741474298095</v>
      </c>
      <c r="H121" s="1">
        <f t="shared" si="59"/>
        <v>-0.9288820105179576</v>
      </c>
      <c r="I121" s="1">
        <f t="shared" si="60"/>
        <v>2.8967534552745278</v>
      </c>
      <c r="J121" s="1">
        <f t="shared" si="61"/>
        <v>2.6749634651805891</v>
      </c>
      <c r="K121" s="1">
        <f t="shared" si="62"/>
        <v>0.3949950639382494</v>
      </c>
      <c r="L121" s="1">
        <f t="shared" si="63"/>
        <v>18.115237868313145</v>
      </c>
      <c r="M121" s="1">
        <v>0.31615153802238699</v>
      </c>
      <c r="N121" s="7">
        <v>83.852219746993498</v>
      </c>
      <c r="O121" s="55">
        <v>87</v>
      </c>
      <c r="P121" s="6">
        <v>0.57567910044808102</v>
      </c>
      <c r="T121" s="7"/>
      <c r="U121" s="55"/>
      <c r="V121" s="55"/>
      <c r="W121" s="6"/>
      <c r="X121" s="7"/>
      <c r="Y121" s="55"/>
      <c r="Z121" s="55"/>
      <c r="AA121" s="6"/>
      <c r="AD121" s="7" t="s">
        <v>137</v>
      </c>
      <c r="AE121" s="8" t="s">
        <v>105</v>
      </c>
    </row>
    <row r="122" spans="1:31" ht="14" customHeight="1" x14ac:dyDescent="0.15">
      <c r="A122" s="8" t="s">
        <v>66</v>
      </c>
      <c r="B122" s="8" t="s">
        <v>67</v>
      </c>
      <c r="C122" s="8" t="s">
        <v>6</v>
      </c>
      <c r="D122" s="7" t="s">
        <v>2</v>
      </c>
      <c r="E122" s="1">
        <v>89</v>
      </c>
      <c r="F122" s="1">
        <v>0.88169087289187498</v>
      </c>
      <c r="G122" s="1">
        <v>1.5390179657935099</v>
      </c>
      <c r="H122" s="1">
        <f t="shared" si="59"/>
        <v>-2.1347843400634043</v>
      </c>
      <c r="I122" s="1">
        <f t="shared" si="60"/>
        <v>3.8981660858471545</v>
      </c>
      <c r="J122" s="1">
        <f t="shared" si="61"/>
        <v>2.4149796797619132</v>
      </c>
      <c r="K122" s="1">
        <f t="shared" si="62"/>
        <v>0.11827009374742764</v>
      </c>
      <c r="L122" s="1">
        <f t="shared" si="63"/>
        <v>49.311932280342859</v>
      </c>
      <c r="M122" s="1">
        <v>0.56817887918265697</v>
      </c>
      <c r="N122" s="7"/>
      <c r="O122" s="55"/>
      <c r="P122" s="6"/>
      <c r="T122" s="7"/>
      <c r="U122" s="55"/>
      <c r="V122" s="55"/>
      <c r="W122" s="6"/>
      <c r="X122" s="7"/>
      <c r="Y122" s="55"/>
      <c r="Z122" s="55"/>
      <c r="AA122" s="6"/>
      <c r="AD122" s="7" t="s">
        <v>137</v>
      </c>
      <c r="AE122" s="8" t="s">
        <v>105</v>
      </c>
    </row>
    <row r="123" spans="1:31" ht="14" customHeight="1" x14ac:dyDescent="0.15">
      <c r="A123" s="8" t="s">
        <v>66</v>
      </c>
      <c r="B123" s="8" t="s">
        <v>67</v>
      </c>
      <c r="C123" s="8" t="s">
        <v>6</v>
      </c>
      <c r="D123" s="7" t="s">
        <v>1</v>
      </c>
      <c r="E123" s="1">
        <v>89</v>
      </c>
      <c r="F123" s="1">
        <v>0.40774406805732399</v>
      </c>
      <c r="G123" s="1">
        <v>0.61923661951252296</v>
      </c>
      <c r="H123" s="1">
        <f t="shared" si="59"/>
        <v>-0.8059597061872209</v>
      </c>
      <c r="I123" s="1">
        <f t="shared" si="60"/>
        <v>1.621447842301869</v>
      </c>
      <c r="J123" s="1">
        <f t="shared" si="61"/>
        <v>1.5034223381282983</v>
      </c>
      <c r="K123" s="1">
        <f t="shared" si="62"/>
        <v>0.44665905933618627</v>
      </c>
      <c r="L123" s="1">
        <f t="shared" si="63"/>
        <v>5.0604116932998746</v>
      </c>
      <c r="M123" s="1">
        <v>0.51024101135903599</v>
      </c>
      <c r="N123" s="7"/>
      <c r="O123" s="55"/>
      <c r="P123" s="6"/>
      <c r="T123" s="7"/>
      <c r="U123" s="55"/>
      <c r="V123" s="55"/>
      <c r="W123" s="6"/>
      <c r="X123" s="7"/>
      <c r="Y123" s="55"/>
      <c r="Z123" s="55"/>
      <c r="AA123" s="6"/>
      <c r="AD123" s="7" t="s">
        <v>137</v>
      </c>
      <c r="AE123" s="8" t="s">
        <v>105</v>
      </c>
    </row>
    <row r="124" spans="1:31" ht="14" customHeight="1" x14ac:dyDescent="0.15">
      <c r="A124" s="8" t="s">
        <v>66</v>
      </c>
      <c r="B124" s="8" t="s">
        <v>67</v>
      </c>
      <c r="C124" s="8" t="s">
        <v>6</v>
      </c>
      <c r="D124" s="7" t="s">
        <v>0</v>
      </c>
      <c r="E124" s="1">
        <v>89</v>
      </c>
      <c r="F124" s="1">
        <v>-0.720325493689154</v>
      </c>
      <c r="G124" s="1">
        <v>1.1824270374785699</v>
      </c>
      <c r="H124" s="1">
        <f t="shared" si="59"/>
        <v>-3.0378824871471508</v>
      </c>
      <c r="I124" s="1">
        <f t="shared" si="60"/>
        <v>1.597231499768843</v>
      </c>
      <c r="J124" s="1">
        <f t="shared" si="61"/>
        <v>0.48659384695443958</v>
      </c>
      <c r="K124" s="1">
        <f t="shared" si="62"/>
        <v>4.7936287805742946E-2</v>
      </c>
      <c r="L124" s="1">
        <f t="shared" si="63"/>
        <v>4.9393389169687492</v>
      </c>
      <c r="M124" s="1">
        <v>0.54396653267318995</v>
      </c>
      <c r="N124" s="7"/>
      <c r="O124" s="55"/>
      <c r="P124" s="6"/>
      <c r="T124" s="7"/>
      <c r="U124" s="55"/>
      <c r="V124" s="55"/>
      <c r="W124" s="6"/>
      <c r="X124" s="7"/>
      <c r="Y124" s="55"/>
      <c r="Z124" s="55"/>
      <c r="AA124" s="6"/>
      <c r="AD124" s="7"/>
      <c r="AE124" s="8"/>
    </row>
    <row r="125" spans="1:31" ht="14" customHeight="1" x14ac:dyDescent="0.15">
      <c r="A125" s="8"/>
      <c r="B125" s="8"/>
      <c r="C125" s="8"/>
      <c r="M125" s="55"/>
      <c r="N125" s="7"/>
      <c r="O125" s="55"/>
      <c r="P125" s="6"/>
      <c r="Q125" s="55"/>
      <c r="S125" s="55"/>
      <c r="T125" s="7"/>
      <c r="U125" s="55"/>
      <c r="V125" s="55"/>
      <c r="W125" s="6"/>
      <c r="X125" s="7"/>
      <c r="Y125" s="55"/>
      <c r="Z125" s="55"/>
      <c r="AA125" s="6"/>
      <c r="AD125" s="7" t="s">
        <v>139</v>
      </c>
      <c r="AE125" s="8" t="s">
        <v>107</v>
      </c>
    </row>
    <row r="126" spans="1:31" ht="14" customHeight="1" x14ac:dyDescent="0.15">
      <c r="A126" s="8" t="s">
        <v>66</v>
      </c>
      <c r="B126" s="8" t="s">
        <v>67</v>
      </c>
      <c r="C126" s="8" t="s">
        <v>5</v>
      </c>
      <c r="D126" s="1" t="s">
        <v>3</v>
      </c>
      <c r="E126" s="1">
        <v>21</v>
      </c>
      <c r="F126" s="1">
        <v>0.36864612999176799</v>
      </c>
      <c r="G126" s="1">
        <v>0.82328975445769303</v>
      </c>
      <c r="H126" s="1">
        <f>F126-1.96*G126</f>
        <v>-1.2450017887453102</v>
      </c>
      <c r="I126" s="1">
        <f>1.96*F126+G126</f>
        <v>1.5458361692415583</v>
      </c>
      <c r="J126" s="1">
        <f>EXP(F126)</f>
        <v>1.4457758964127878</v>
      </c>
      <c r="K126" s="1">
        <f t="shared" ref="K126:L130" si="64">EXP(H126)</f>
        <v>0.2879403930782819</v>
      </c>
      <c r="L126" s="1">
        <f t="shared" si="64"/>
        <v>4.6918932040243702</v>
      </c>
      <c r="M126" s="55">
        <v>0.65938130395083205</v>
      </c>
      <c r="N126" s="7">
        <v>9.5504572570582393</v>
      </c>
      <c r="O126" s="55">
        <v>19</v>
      </c>
      <c r="P126" s="6">
        <v>0.96317783077298602</v>
      </c>
      <c r="Q126" s="55">
        <v>4.0565665112667704E-3</v>
      </c>
      <c r="R126" s="1">
        <v>2.6804229784141501E-2</v>
      </c>
      <c r="S126" s="55">
        <v>0.88130241293336697</v>
      </c>
      <c r="T126" s="7">
        <v>1.8012669010004801E-3</v>
      </c>
      <c r="U126" s="59">
        <v>8.5844212066236005E-5</v>
      </c>
      <c r="V126" s="55" t="b">
        <v>1</v>
      </c>
      <c r="W126" s="9">
        <v>1.82963250256485E-25</v>
      </c>
      <c r="X126" s="7">
        <v>21</v>
      </c>
      <c r="Y126" s="55">
        <v>0.48623640851234701</v>
      </c>
      <c r="Z126" s="55">
        <v>0.36328011655827003</v>
      </c>
      <c r="AA126" s="6">
        <v>0.18074607953756999</v>
      </c>
      <c r="AD126" s="7" t="s">
        <v>139</v>
      </c>
      <c r="AE126" s="8" t="s">
        <v>107</v>
      </c>
    </row>
    <row r="127" spans="1:31" ht="14" customHeight="1" x14ac:dyDescent="0.15">
      <c r="A127" s="8" t="s">
        <v>66</v>
      </c>
      <c r="B127" s="8" t="s">
        <v>67</v>
      </c>
      <c r="C127" s="8" t="s">
        <v>5</v>
      </c>
      <c r="D127" s="1" t="s">
        <v>1</v>
      </c>
      <c r="E127" s="1">
        <v>21</v>
      </c>
      <c r="F127" s="1">
        <v>0.55374949267323603</v>
      </c>
      <c r="G127" s="1">
        <v>0.44666691631481398</v>
      </c>
      <c r="H127" s="1">
        <f>F127-1.96*G127</f>
        <v>-0.32171766330379936</v>
      </c>
      <c r="I127" s="1">
        <f>1.96*F127+G127</f>
        <v>1.5320159219543565</v>
      </c>
      <c r="J127" s="1">
        <f>EXP(F127)</f>
        <v>1.7397640362385587</v>
      </c>
      <c r="K127" s="1">
        <f t="shared" si="64"/>
        <v>0.72490282810972118</v>
      </c>
      <c r="L127" s="1">
        <f t="shared" si="64"/>
        <v>4.6274960966537577</v>
      </c>
      <c r="M127" s="55">
        <v>0.21507269543601901</v>
      </c>
      <c r="N127" s="7">
        <v>9.5733612149928895</v>
      </c>
      <c r="O127" s="55">
        <v>20</v>
      </c>
      <c r="P127" s="6">
        <v>0.975265035607223</v>
      </c>
      <c r="Q127" s="55"/>
      <c r="S127" s="55"/>
      <c r="T127" s="7"/>
      <c r="U127" s="55"/>
      <c r="V127" s="55"/>
      <c r="W127" s="6"/>
      <c r="X127" s="7"/>
      <c r="Y127" s="55"/>
      <c r="Z127" s="55"/>
      <c r="AA127" s="6"/>
      <c r="AD127" s="7" t="s">
        <v>139</v>
      </c>
      <c r="AE127" s="8" t="s">
        <v>107</v>
      </c>
    </row>
    <row r="128" spans="1:31" ht="14" customHeight="1" x14ac:dyDescent="0.15">
      <c r="A128" s="8" t="s">
        <v>66</v>
      </c>
      <c r="B128" s="8" t="s">
        <v>67</v>
      </c>
      <c r="C128" s="8" t="s">
        <v>5</v>
      </c>
      <c r="D128" s="1" t="s">
        <v>4</v>
      </c>
      <c r="E128" s="1">
        <v>21</v>
      </c>
      <c r="F128" s="1">
        <v>0.48245697864829601</v>
      </c>
      <c r="G128" s="1">
        <v>0.33507392901462202</v>
      </c>
      <c r="H128" s="1">
        <f>F128-1.96*G128</f>
        <v>-0.1742879222203631</v>
      </c>
      <c r="I128" s="1">
        <f>1.96*F128+G128</f>
        <v>1.2806896071652822</v>
      </c>
      <c r="J128" s="1">
        <f>EXP(F128)</f>
        <v>1.6200499444043595</v>
      </c>
      <c r="K128" s="1">
        <f t="shared" si="64"/>
        <v>0.84005499233652325</v>
      </c>
      <c r="L128" s="1">
        <f t="shared" si="64"/>
        <v>3.5991208494970657</v>
      </c>
      <c r="M128" s="55">
        <v>0.14990918125453201</v>
      </c>
      <c r="N128" s="7"/>
      <c r="O128" s="55"/>
      <c r="P128" s="6"/>
      <c r="Q128" s="55"/>
      <c r="S128" s="55"/>
      <c r="T128" s="7"/>
      <c r="U128" s="55"/>
      <c r="V128" s="55"/>
      <c r="W128" s="6"/>
      <c r="X128" s="7"/>
      <c r="Y128" s="55"/>
      <c r="Z128" s="55"/>
      <c r="AA128" s="6"/>
      <c r="AD128" s="7" t="s">
        <v>139</v>
      </c>
      <c r="AE128" s="8" t="s">
        <v>107</v>
      </c>
    </row>
    <row r="129" spans="1:31" ht="14" customHeight="1" x14ac:dyDescent="0.15">
      <c r="A129" s="8" t="s">
        <v>66</v>
      </c>
      <c r="B129" s="8" t="s">
        <v>67</v>
      </c>
      <c r="C129" s="8" t="s">
        <v>5</v>
      </c>
      <c r="D129" s="1" t="s">
        <v>2</v>
      </c>
      <c r="E129" s="1">
        <v>21</v>
      </c>
      <c r="F129" s="1">
        <v>0.471247790404758</v>
      </c>
      <c r="G129" s="1">
        <v>0.78298269937769804</v>
      </c>
      <c r="H129" s="1">
        <f>F129-1.96*G129</f>
        <v>-1.0633983003755301</v>
      </c>
      <c r="I129" s="1">
        <f>1.96*F129+G129</f>
        <v>1.7066283685710237</v>
      </c>
      <c r="J129" s="1">
        <f>EXP(F129)</f>
        <v>1.6019918967177562</v>
      </c>
      <c r="K129" s="1">
        <f t="shared" si="64"/>
        <v>0.34528044766852933</v>
      </c>
      <c r="L129" s="1">
        <f t="shared" si="64"/>
        <v>5.5103512483832819</v>
      </c>
      <c r="M129" s="55">
        <v>0.55402805729289295</v>
      </c>
      <c r="N129" s="7"/>
      <c r="O129" s="55"/>
      <c r="P129" s="6"/>
      <c r="Q129" s="55"/>
      <c r="S129" s="55"/>
      <c r="T129" s="7"/>
      <c r="U129" s="55"/>
      <c r="V129" s="55"/>
      <c r="W129" s="6"/>
      <c r="X129" s="7"/>
      <c r="Y129" s="55"/>
      <c r="Z129" s="55"/>
      <c r="AA129" s="6"/>
      <c r="AD129" s="7" t="s">
        <v>139</v>
      </c>
      <c r="AE129" s="8" t="s">
        <v>107</v>
      </c>
    </row>
    <row r="130" spans="1:31" ht="14" customHeight="1" thickBot="1" x14ac:dyDescent="0.2">
      <c r="A130" s="8" t="s">
        <v>66</v>
      </c>
      <c r="B130" s="5" t="s">
        <v>67</v>
      </c>
      <c r="C130" s="8" t="s">
        <v>5</v>
      </c>
      <c r="D130" s="1" t="s">
        <v>0</v>
      </c>
      <c r="E130" s="1">
        <v>21</v>
      </c>
      <c r="F130" s="1">
        <v>0.51836424276312798</v>
      </c>
      <c r="G130" s="1">
        <v>0.71015626439081803</v>
      </c>
      <c r="H130" s="1">
        <f>F130-1.96*G130</f>
        <v>-0.87354203544287523</v>
      </c>
      <c r="I130" s="1">
        <f>1.96*F130+G130</f>
        <v>1.7261501802065489</v>
      </c>
      <c r="J130" s="1">
        <f>EXP(F130)</f>
        <v>1.6792785098739442</v>
      </c>
      <c r="K130" s="1">
        <f t="shared" si="64"/>
        <v>0.41747023299740427</v>
      </c>
      <c r="L130" s="1">
        <f t="shared" si="64"/>
        <v>5.6189801541568318</v>
      </c>
      <c r="M130" s="55">
        <v>0.47389661064428301</v>
      </c>
      <c r="N130" s="7"/>
      <c r="O130" s="55"/>
      <c r="P130" s="6"/>
      <c r="Q130" s="55"/>
      <c r="S130" s="55"/>
      <c r="T130" s="7"/>
      <c r="U130" s="55"/>
      <c r="V130" s="55"/>
      <c r="W130" s="6"/>
      <c r="X130" s="7"/>
      <c r="Y130" s="55"/>
      <c r="Z130" s="55"/>
      <c r="AA130" s="6"/>
      <c r="AD130" s="7"/>
      <c r="AE130" s="8"/>
    </row>
    <row r="131" spans="1:31" ht="14" customHeight="1" x14ac:dyDescent="0.15">
      <c r="A131" s="14"/>
      <c r="B131" s="14"/>
      <c r="C131" s="14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13"/>
      <c r="O131" s="56"/>
      <c r="P131" s="12"/>
      <c r="Q131" s="56"/>
      <c r="R131" s="56"/>
      <c r="S131" s="56"/>
      <c r="T131" s="13"/>
      <c r="U131" s="56"/>
      <c r="V131" s="56"/>
      <c r="W131" s="12"/>
      <c r="X131" s="13"/>
      <c r="Y131" s="56"/>
      <c r="Z131" s="56"/>
      <c r="AA131" s="12"/>
      <c r="AD131" s="7" t="s">
        <v>140</v>
      </c>
      <c r="AE131" s="8" t="s">
        <v>108</v>
      </c>
    </row>
    <row r="132" spans="1:31" ht="14" customHeight="1" x14ac:dyDescent="0.15">
      <c r="A132" s="8" t="s">
        <v>68</v>
      </c>
      <c r="B132" s="8" t="s">
        <v>11</v>
      </c>
      <c r="C132" s="8" t="s">
        <v>6</v>
      </c>
      <c r="D132" s="7" t="s">
        <v>4</v>
      </c>
      <c r="E132" s="55">
        <v>89</v>
      </c>
      <c r="F132" s="55">
        <v>9.3718108878091302E-2</v>
      </c>
      <c r="G132" s="55">
        <v>0.329200928277737</v>
      </c>
      <c r="H132" s="55">
        <f t="shared" ref="H132:H136" si="65">F132-1.96*G132</f>
        <v>-0.55151571054627324</v>
      </c>
      <c r="I132" s="55">
        <f t="shared" ref="I132:I136" si="66">F132+1.96*G132</f>
        <v>0.73895192830245582</v>
      </c>
      <c r="J132" s="55">
        <f t="shared" ref="J132:J136" si="67">EXP(F132)</f>
        <v>1.0982501153210218</v>
      </c>
      <c r="K132" s="55">
        <f t="shared" ref="K132:K136" si="68">EXP(H132)</f>
        <v>0.57607598386954428</v>
      </c>
      <c r="L132" s="55">
        <f t="shared" ref="L132:L136" si="69">EXP(I132)</f>
        <v>2.0937399745443614</v>
      </c>
      <c r="M132" s="55">
        <v>0.77588654814648295</v>
      </c>
      <c r="N132" s="7">
        <v>79.8247683334626</v>
      </c>
      <c r="O132" s="55">
        <v>88</v>
      </c>
      <c r="P132" s="6">
        <v>0.72097527477873402</v>
      </c>
      <c r="Q132" s="55">
        <v>-1.6142123976384499E-2</v>
      </c>
      <c r="R132" s="55">
        <v>9.6779654377631801E-3</v>
      </c>
      <c r="S132" s="55">
        <v>9.8926171813138994E-2</v>
      </c>
      <c r="T132" s="7">
        <v>3.0493186989873199E-3</v>
      </c>
      <c r="U132" s="55">
        <v>4.5022884734059401E-4</v>
      </c>
      <c r="V132" s="55" t="b">
        <v>1</v>
      </c>
      <c r="W132" s="9">
        <v>9.5608241654548498E-32</v>
      </c>
      <c r="X132" s="7">
        <v>89</v>
      </c>
      <c r="Y132" s="55">
        <v>0.175072322222008</v>
      </c>
      <c r="Z132" s="55">
        <v>0.345066840358768</v>
      </c>
      <c r="AA132" s="6">
        <v>0.61190385231592404</v>
      </c>
      <c r="AD132" s="7" t="s">
        <v>140</v>
      </c>
      <c r="AE132" s="8" t="s">
        <v>108</v>
      </c>
    </row>
    <row r="133" spans="1:31" ht="14" customHeight="1" x14ac:dyDescent="0.15">
      <c r="A133" s="8" t="s">
        <v>68</v>
      </c>
      <c r="B133" s="8" t="s">
        <v>11</v>
      </c>
      <c r="C133" s="8" t="s">
        <v>6</v>
      </c>
      <c r="D133" s="7" t="s">
        <v>3</v>
      </c>
      <c r="E133" s="55">
        <v>89</v>
      </c>
      <c r="F133" s="55">
        <v>1.3157768616957899</v>
      </c>
      <c r="G133" s="55">
        <v>0.80324096365479702</v>
      </c>
      <c r="H133" s="55">
        <f t="shared" si="65"/>
        <v>-0.25857542706761216</v>
      </c>
      <c r="I133" s="55">
        <f t="shared" si="66"/>
        <v>2.8901291504591917</v>
      </c>
      <c r="J133" s="55">
        <f t="shared" si="67"/>
        <v>3.7276457258789852</v>
      </c>
      <c r="K133" s="55">
        <f t="shared" si="68"/>
        <v>0.77215078778297619</v>
      </c>
      <c r="L133" s="55">
        <f t="shared" si="69"/>
        <v>17.995633595816965</v>
      </c>
      <c r="M133" s="55">
        <v>0.105015912745103</v>
      </c>
      <c r="N133" s="7">
        <v>77.042793330538302</v>
      </c>
      <c r="O133" s="55">
        <v>87</v>
      </c>
      <c r="P133" s="6">
        <v>0.76873148229321897</v>
      </c>
      <c r="Q133" s="55"/>
      <c r="R133" s="55"/>
      <c r="S133" s="55"/>
      <c r="T133" s="7"/>
      <c r="U133" s="55"/>
      <c r="V133" s="55"/>
      <c r="W133" s="6"/>
      <c r="X133" s="7"/>
      <c r="Y133" s="55"/>
      <c r="Z133" s="55"/>
      <c r="AA133" s="6"/>
      <c r="AD133" s="7" t="s">
        <v>140</v>
      </c>
      <c r="AE133" s="8" t="s">
        <v>108</v>
      </c>
    </row>
    <row r="134" spans="1:31" ht="14" customHeight="1" x14ac:dyDescent="0.15">
      <c r="A134" s="8" t="s">
        <v>68</v>
      </c>
      <c r="B134" s="8" t="s">
        <v>11</v>
      </c>
      <c r="C134" s="8" t="s">
        <v>6</v>
      </c>
      <c r="D134" s="7" t="s">
        <v>2</v>
      </c>
      <c r="E134" s="55">
        <v>89</v>
      </c>
      <c r="F134" s="55">
        <v>0.57200388905196997</v>
      </c>
      <c r="G134" s="55">
        <v>1.1339531543923</v>
      </c>
      <c r="H134" s="55">
        <f t="shared" si="65"/>
        <v>-1.6505442935569383</v>
      </c>
      <c r="I134" s="55">
        <f t="shared" si="66"/>
        <v>2.794552071660878</v>
      </c>
      <c r="J134" s="55">
        <f t="shared" si="67"/>
        <v>1.7718140150929609</v>
      </c>
      <c r="K134" s="55">
        <f t="shared" si="68"/>
        <v>0.19194540553563916</v>
      </c>
      <c r="L134" s="55">
        <f t="shared" si="69"/>
        <v>16.355301109288334</v>
      </c>
      <c r="M134" s="55">
        <v>0.61521757115124998</v>
      </c>
      <c r="N134" s="7"/>
      <c r="O134" s="55"/>
      <c r="P134" s="6"/>
      <c r="Q134" s="55"/>
      <c r="R134" s="55"/>
      <c r="S134" s="55"/>
      <c r="T134" s="7"/>
      <c r="U134" s="55"/>
      <c r="V134" s="55"/>
      <c r="W134" s="6"/>
      <c r="X134" s="7"/>
      <c r="Y134" s="55"/>
      <c r="Z134" s="55"/>
      <c r="AA134" s="6"/>
      <c r="AD134" s="7" t="s">
        <v>140</v>
      </c>
      <c r="AE134" s="8" t="s">
        <v>108</v>
      </c>
    </row>
    <row r="135" spans="1:31" ht="14" customHeight="1" x14ac:dyDescent="0.15">
      <c r="A135" s="8" t="s">
        <v>68</v>
      </c>
      <c r="B135" s="8" t="s">
        <v>11</v>
      </c>
      <c r="C135" s="8" t="s">
        <v>6</v>
      </c>
      <c r="D135" s="7" t="s">
        <v>1</v>
      </c>
      <c r="E135" s="55">
        <v>89</v>
      </c>
      <c r="F135" s="55">
        <v>0.43449988642968101</v>
      </c>
      <c r="G135" s="55">
        <v>0.48918477681433398</v>
      </c>
      <c r="H135" s="55">
        <f t="shared" si="65"/>
        <v>-0.52430227612641356</v>
      </c>
      <c r="I135" s="55">
        <f t="shared" si="66"/>
        <v>1.3933020489857757</v>
      </c>
      <c r="J135" s="55">
        <f t="shared" si="67"/>
        <v>1.5441905951358339</v>
      </c>
      <c r="K135" s="55">
        <f t="shared" si="68"/>
        <v>0.59196825069065451</v>
      </c>
      <c r="L135" s="55">
        <f t="shared" si="69"/>
        <v>4.0281291966653887</v>
      </c>
      <c r="M135" s="55">
        <v>0.37442661791794701</v>
      </c>
      <c r="N135" s="7"/>
      <c r="O135" s="55"/>
      <c r="P135" s="6"/>
      <c r="Q135" s="55"/>
      <c r="R135" s="55"/>
      <c r="S135" s="55"/>
      <c r="T135" s="7"/>
      <c r="U135" s="55"/>
      <c r="V135" s="55"/>
      <c r="W135" s="6"/>
      <c r="X135" s="7"/>
      <c r="Y135" s="55"/>
      <c r="Z135" s="55"/>
      <c r="AA135" s="6"/>
      <c r="AD135" s="7" t="s">
        <v>140</v>
      </c>
      <c r="AE135" s="8" t="s">
        <v>108</v>
      </c>
    </row>
    <row r="136" spans="1:31" ht="14" customHeight="1" x14ac:dyDescent="0.15">
      <c r="A136" s="8" t="s">
        <v>68</v>
      </c>
      <c r="B136" s="8" t="s">
        <v>11</v>
      </c>
      <c r="C136" s="8" t="s">
        <v>6</v>
      </c>
      <c r="D136" s="7" t="s">
        <v>0</v>
      </c>
      <c r="E136" s="55">
        <v>89</v>
      </c>
      <c r="F136" s="55">
        <v>0.42514936409466503</v>
      </c>
      <c r="G136" s="55">
        <v>0.79194236986967503</v>
      </c>
      <c r="H136" s="55">
        <f t="shared" si="65"/>
        <v>-1.127057680849898</v>
      </c>
      <c r="I136" s="55">
        <f t="shared" si="66"/>
        <v>1.9773564090392282</v>
      </c>
      <c r="J136" s="55">
        <f t="shared" si="67"/>
        <v>1.5298189026147697</v>
      </c>
      <c r="K136" s="55">
        <f t="shared" si="68"/>
        <v>0.3239851230196914</v>
      </c>
      <c r="L136" s="55">
        <f t="shared" si="69"/>
        <v>7.2236214212070955</v>
      </c>
      <c r="M136" s="55">
        <v>0.59273022146043697</v>
      </c>
      <c r="N136" s="7"/>
      <c r="O136" s="55"/>
      <c r="P136" s="6"/>
      <c r="Q136" s="55"/>
      <c r="R136" s="55"/>
      <c r="S136" s="55"/>
      <c r="T136" s="7"/>
      <c r="U136" s="55"/>
      <c r="V136" s="55"/>
      <c r="W136" s="6"/>
      <c r="X136" s="7"/>
      <c r="Y136" s="55"/>
      <c r="Z136" s="55"/>
      <c r="AA136" s="6"/>
      <c r="AD136" s="7"/>
      <c r="AE136" s="8"/>
    </row>
    <row r="137" spans="1:31" ht="14" customHeight="1" x14ac:dyDescent="0.15">
      <c r="A137" s="8"/>
      <c r="B137" s="8"/>
      <c r="C137" s="8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7"/>
      <c r="O137" s="55"/>
      <c r="P137" s="6"/>
      <c r="Q137" s="55"/>
      <c r="R137" s="55"/>
      <c r="S137" s="55"/>
      <c r="T137" s="7"/>
      <c r="U137" s="55"/>
      <c r="V137" s="55"/>
      <c r="W137" s="6"/>
      <c r="X137" s="7"/>
      <c r="Y137" s="55"/>
      <c r="Z137" s="55"/>
      <c r="AA137" s="6"/>
      <c r="AD137" s="7" t="s">
        <v>138</v>
      </c>
      <c r="AE137" s="8" t="s">
        <v>106</v>
      </c>
    </row>
    <row r="138" spans="1:31" ht="14" customHeight="1" x14ac:dyDescent="0.15">
      <c r="A138" s="8" t="s">
        <v>68</v>
      </c>
      <c r="B138" s="8" t="s">
        <v>11</v>
      </c>
      <c r="C138" s="8" t="s">
        <v>5</v>
      </c>
      <c r="D138" s="55" t="s">
        <v>3</v>
      </c>
      <c r="E138" s="55">
        <v>21</v>
      </c>
      <c r="F138" s="55">
        <v>0.23485816799338399</v>
      </c>
      <c r="G138" s="55">
        <v>0.75370502981500798</v>
      </c>
      <c r="H138" s="55">
        <f>F138-1.96*G138</f>
        <v>-1.2424036904440316</v>
      </c>
      <c r="I138" s="55">
        <f>1.96*F138+G138</f>
        <v>1.2140270390820405</v>
      </c>
      <c r="J138" s="55">
        <f>EXP(F138)</f>
        <v>1.2647293769060883</v>
      </c>
      <c r="K138" s="55">
        <f t="shared" ref="K138:L142" si="70">EXP(H138)</f>
        <v>0.28868946318193089</v>
      </c>
      <c r="L138" s="55">
        <f t="shared" si="70"/>
        <v>3.3670164946471508</v>
      </c>
      <c r="M138" s="55">
        <v>0.75873416640771096</v>
      </c>
      <c r="N138" s="7">
        <v>23.363667570911399</v>
      </c>
      <c r="O138" s="55">
        <v>19</v>
      </c>
      <c r="P138" s="6">
        <v>0.22170325922755801</v>
      </c>
      <c r="Q138" s="55">
        <v>-1.3411708977483399E-2</v>
      </c>
      <c r="R138" s="55">
        <v>2.4528430332542199E-2</v>
      </c>
      <c r="S138" s="55">
        <v>0.59089287964745596</v>
      </c>
      <c r="T138" s="7">
        <v>1.8012669010004801E-3</v>
      </c>
      <c r="U138" s="55">
        <v>1.7668969685069401E-4</v>
      </c>
      <c r="V138" s="55" t="b">
        <v>1</v>
      </c>
      <c r="W138" s="9">
        <v>5.01249933196563E-20</v>
      </c>
      <c r="X138" s="7">
        <v>21</v>
      </c>
      <c r="Y138" s="55">
        <v>-0.180152952021013</v>
      </c>
      <c r="Z138" s="55">
        <v>0.307622740998378</v>
      </c>
      <c r="AA138" s="6">
        <v>0.55812451970850496</v>
      </c>
      <c r="AD138" s="7" t="s">
        <v>138</v>
      </c>
      <c r="AE138" s="8" t="s">
        <v>106</v>
      </c>
    </row>
    <row r="139" spans="1:31" ht="14" customHeight="1" x14ac:dyDescent="0.15">
      <c r="A139" s="8" t="s">
        <v>68</v>
      </c>
      <c r="B139" s="8" t="s">
        <v>11</v>
      </c>
      <c r="C139" s="8" t="s">
        <v>5</v>
      </c>
      <c r="D139" s="55" t="s">
        <v>1</v>
      </c>
      <c r="E139" s="55">
        <v>21</v>
      </c>
      <c r="F139" s="55">
        <v>-5.6150591959127902E-2</v>
      </c>
      <c r="G139" s="55">
        <v>0.39053731188907298</v>
      </c>
      <c r="H139" s="55">
        <f>F139-1.96*G139</f>
        <v>-0.82160372326171094</v>
      </c>
      <c r="I139" s="55">
        <f>1.96*F139+G139</f>
        <v>0.28048215164918228</v>
      </c>
      <c r="J139" s="55">
        <f>EXP(F139)</f>
        <v>0.9453967560203913</v>
      </c>
      <c r="K139" s="55">
        <f t="shared" si="70"/>
        <v>0.43972589009314189</v>
      </c>
      <c r="L139" s="55">
        <f t="shared" si="70"/>
        <v>1.3237679153773925</v>
      </c>
      <c r="M139" s="55">
        <v>0.88567594094833002</v>
      </c>
      <c r="N139" s="7">
        <v>23.731301973822202</v>
      </c>
      <c r="O139" s="55">
        <v>20</v>
      </c>
      <c r="P139" s="6">
        <v>0.25432654195301602</v>
      </c>
      <c r="Q139" s="55"/>
      <c r="R139" s="55"/>
      <c r="S139" s="55"/>
      <c r="T139" s="7"/>
      <c r="U139" s="55"/>
      <c r="V139" s="55"/>
      <c r="W139" s="6"/>
      <c r="X139" s="7"/>
      <c r="Y139" s="55"/>
      <c r="Z139" s="55"/>
      <c r="AA139" s="6"/>
      <c r="AD139" s="7" t="s">
        <v>138</v>
      </c>
      <c r="AE139" s="8" t="s">
        <v>106</v>
      </c>
    </row>
    <row r="140" spans="1:31" ht="14" customHeight="1" x14ac:dyDescent="0.15">
      <c r="A140" s="8" t="s">
        <v>68</v>
      </c>
      <c r="B140" s="8" t="s">
        <v>11</v>
      </c>
      <c r="C140" s="8" t="s">
        <v>5</v>
      </c>
      <c r="D140" s="55" t="s">
        <v>4</v>
      </c>
      <c r="E140" s="55">
        <v>21</v>
      </c>
      <c r="F140" s="55">
        <v>-0.14150206541152799</v>
      </c>
      <c r="G140" s="55">
        <v>0.30163572861863103</v>
      </c>
      <c r="H140" s="55">
        <f>F140-1.96*G140</f>
        <v>-0.73270809350404476</v>
      </c>
      <c r="I140" s="55">
        <f>1.96*F140+G140</f>
        <v>2.4291680412036165E-2</v>
      </c>
      <c r="J140" s="55">
        <f>EXP(F140)</f>
        <v>0.86805338269557675</v>
      </c>
      <c r="K140" s="55">
        <f t="shared" si="70"/>
        <v>0.4806057009954659</v>
      </c>
      <c r="L140" s="55">
        <f t="shared" si="70"/>
        <v>1.0245891268888359</v>
      </c>
      <c r="M140" s="55">
        <v>0.63898691514515704</v>
      </c>
      <c r="N140" s="7"/>
      <c r="O140" s="55"/>
      <c r="P140" s="6"/>
      <c r="Q140" s="55"/>
      <c r="R140" s="55"/>
      <c r="S140" s="55"/>
      <c r="T140" s="7"/>
      <c r="U140" s="55"/>
      <c r="V140" s="55"/>
      <c r="W140" s="6"/>
      <c r="X140" s="7"/>
      <c r="Y140" s="55"/>
      <c r="Z140" s="55"/>
      <c r="AA140" s="6"/>
      <c r="AD140" s="8" t="s">
        <v>138</v>
      </c>
      <c r="AE140" s="8" t="s">
        <v>106</v>
      </c>
    </row>
    <row r="141" spans="1:31" ht="14" customHeight="1" thickBot="1" x14ac:dyDescent="0.2">
      <c r="A141" s="8" t="s">
        <v>68</v>
      </c>
      <c r="B141" s="8" t="s">
        <v>11</v>
      </c>
      <c r="C141" s="8" t="s">
        <v>5</v>
      </c>
      <c r="D141" s="55" t="s">
        <v>2</v>
      </c>
      <c r="E141" s="55">
        <v>21</v>
      </c>
      <c r="F141" s="55">
        <v>-0.20117185218221101</v>
      </c>
      <c r="G141" s="55">
        <v>0.77463956979892501</v>
      </c>
      <c r="H141" s="55">
        <f>F141-1.96*G141</f>
        <v>-1.7194654089881041</v>
      </c>
      <c r="I141" s="55">
        <f>1.96*F141+G141</f>
        <v>0.38034273952179143</v>
      </c>
      <c r="J141" s="55">
        <f>EXP(F141)</f>
        <v>0.81777188359472197</v>
      </c>
      <c r="K141" s="55">
        <f t="shared" si="70"/>
        <v>0.1791619006566996</v>
      </c>
      <c r="L141" s="55">
        <f t="shared" si="70"/>
        <v>1.4627858580525064</v>
      </c>
      <c r="M141" s="55">
        <v>0.79775179583788502</v>
      </c>
      <c r="N141" s="7"/>
      <c r="O141" s="55"/>
      <c r="P141" s="6"/>
      <c r="Q141" s="55"/>
      <c r="R141" s="55"/>
      <c r="S141" s="55"/>
      <c r="T141" s="7"/>
      <c r="U141" s="55"/>
      <c r="V141" s="55"/>
      <c r="W141" s="6"/>
      <c r="X141" s="7"/>
      <c r="Y141" s="55"/>
      <c r="Z141" s="55"/>
      <c r="AA141" s="6"/>
      <c r="AD141" s="5" t="s">
        <v>138</v>
      </c>
      <c r="AE141" s="5" t="s">
        <v>106</v>
      </c>
    </row>
    <row r="142" spans="1:31" ht="14" customHeight="1" thickBot="1" x14ac:dyDescent="0.2">
      <c r="A142" s="5" t="s">
        <v>68</v>
      </c>
      <c r="B142" s="5" t="s">
        <v>11</v>
      </c>
      <c r="C142" s="5" t="s">
        <v>5</v>
      </c>
      <c r="D142" s="3" t="s">
        <v>0</v>
      </c>
      <c r="E142" s="3">
        <v>21</v>
      </c>
      <c r="F142" s="3">
        <v>-0.20117185218221101</v>
      </c>
      <c r="G142" s="3">
        <v>0.66963320937516702</v>
      </c>
      <c r="H142" s="3">
        <f>F142-1.96*G142</f>
        <v>-1.5136529425575382</v>
      </c>
      <c r="I142" s="3">
        <f>1.96*F142+G142</f>
        <v>0.27533637909803343</v>
      </c>
      <c r="J142" s="3">
        <f>EXP(F142)</f>
        <v>0.81777188359472197</v>
      </c>
      <c r="K142" s="3">
        <f t="shared" si="70"/>
        <v>0.22010447861663449</v>
      </c>
      <c r="L142" s="3">
        <f t="shared" si="70"/>
        <v>1.316973602760233</v>
      </c>
      <c r="M142" s="3">
        <v>0.76695659172097896</v>
      </c>
      <c r="N142" s="4"/>
      <c r="O142" s="3"/>
      <c r="P142" s="2"/>
      <c r="Q142" s="3"/>
      <c r="R142" s="3"/>
      <c r="S142" s="3"/>
      <c r="T142" s="4"/>
      <c r="U142" s="3"/>
      <c r="V142" s="3"/>
      <c r="W142" s="2"/>
      <c r="X142" s="4"/>
      <c r="Y142" s="3"/>
      <c r="Z142" s="3"/>
      <c r="AA142" s="2"/>
    </row>
    <row r="143" spans="1:31" ht="14" customHeight="1" x14ac:dyDescent="0.15">
      <c r="A143" s="8"/>
      <c r="B143" s="14"/>
      <c r="C143" s="8"/>
      <c r="M143" s="55"/>
      <c r="N143" s="7"/>
      <c r="O143" s="55"/>
      <c r="P143" s="6"/>
      <c r="Q143" s="55"/>
      <c r="S143" s="55"/>
      <c r="T143" s="7"/>
      <c r="U143" s="55"/>
      <c r="V143" s="55"/>
      <c r="W143" s="6"/>
      <c r="X143" s="7"/>
      <c r="Y143" s="55"/>
      <c r="Z143" s="55"/>
      <c r="AA143" s="6"/>
    </row>
    <row r="144" spans="1:31" ht="14" customHeight="1" x14ac:dyDescent="0.15">
      <c r="A144" s="8" t="s">
        <v>69</v>
      </c>
      <c r="B144" s="8" t="s">
        <v>10</v>
      </c>
      <c r="C144" s="8" t="s">
        <v>6</v>
      </c>
      <c r="D144" s="7" t="s">
        <v>4</v>
      </c>
      <c r="E144" s="1">
        <v>89</v>
      </c>
      <c r="F144" s="1">
        <v>2.5222082745585898E-2</v>
      </c>
      <c r="G144" s="1">
        <v>0.12820951831539301</v>
      </c>
      <c r="H144" s="1">
        <f t="shared" ref="H144:H148" si="71">F144-1.96*G144</f>
        <v>-0.22606857315258438</v>
      </c>
      <c r="I144" s="1">
        <f t="shared" ref="I144:I148" si="72">F144+1.96*G144</f>
        <v>0.2765127386437562</v>
      </c>
      <c r="J144" s="1">
        <f t="shared" ref="J144:J148" si="73">EXP(F144)</f>
        <v>1.0255428506080109</v>
      </c>
      <c r="K144" s="1">
        <f t="shared" ref="K144:K148" si="74">EXP(H144)</f>
        <v>0.7976634014960724</v>
      </c>
      <c r="L144" s="1">
        <f t="shared" ref="L144:L148" si="75">EXP(I144)</f>
        <v>1.3185237488150989</v>
      </c>
      <c r="M144" s="1">
        <v>0.84404234688725399</v>
      </c>
      <c r="N144" s="7">
        <v>92.186828915681104</v>
      </c>
      <c r="O144" s="55">
        <v>88</v>
      </c>
      <c r="P144" s="6">
        <v>0.35912196549396502</v>
      </c>
      <c r="Q144" s="1">
        <v>1.8477657184193599E-3</v>
      </c>
      <c r="R144" s="1">
        <v>3.7908856955524502E-3</v>
      </c>
      <c r="S144" s="1">
        <v>0.62718440866217495</v>
      </c>
      <c r="T144" s="7">
        <v>3.0493186989873199E-3</v>
      </c>
      <c r="U144" s="55">
        <v>5.2434016090218295E-4</v>
      </c>
      <c r="V144" s="55" t="b">
        <v>1</v>
      </c>
      <c r="W144" s="9">
        <v>7.51115985748048E-29</v>
      </c>
      <c r="X144" s="7">
        <v>89</v>
      </c>
      <c r="Y144" s="55">
        <v>4.7675682831253598E-2</v>
      </c>
      <c r="Z144" s="55">
        <v>0.14131267827545799</v>
      </c>
      <c r="AA144" s="6">
        <v>0.73583253201298604</v>
      </c>
    </row>
    <row r="145" spans="1:27" ht="14" customHeight="1" x14ac:dyDescent="0.15">
      <c r="A145" s="8" t="s">
        <v>69</v>
      </c>
      <c r="B145" s="8" t="s">
        <v>10</v>
      </c>
      <c r="C145" s="8" t="s">
        <v>6</v>
      </c>
      <c r="D145" s="7" t="s">
        <v>3</v>
      </c>
      <c r="E145" s="1">
        <v>89</v>
      </c>
      <c r="F145" s="1">
        <v>-0.114797694117004</v>
      </c>
      <c r="G145" s="1">
        <v>0.314805797358996</v>
      </c>
      <c r="H145" s="1">
        <f t="shared" si="71"/>
        <v>-0.73181705694063615</v>
      </c>
      <c r="I145" s="1">
        <f t="shared" si="72"/>
        <v>0.5022216687066281</v>
      </c>
      <c r="J145" s="1">
        <f t="shared" si="73"/>
        <v>0.89154649076364711</v>
      </c>
      <c r="K145" s="1">
        <f t="shared" si="74"/>
        <v>0.48103412909183907</v>
      </c>
      <c r="L145" s="1">
        <f t="shared" si="75"/>
        <v>1.6523882550570963</v>
      </c>
      <c r="M145" s="1">
        <v>0.71624866921448704</v>
      </c>
      <c r="N145" s="7">
        <v>91.935768819294395</v>
      </c>
      <c r="O145" s="55">
        <v>87</v>
      </c>
      <c r="P145" s="6">
        <v>0.33809706591583799</v>
      </c>
      <c r="T145" s="7"/>
      <c r="U145" s="55"/>
      <c r="V145" s="55"/>
      <c r="W145" s="6"/>
      <c r="X145" s="7"/>
      <c r="Y145" s="55"/>
      <c r="Z145" s="55"/>
      <c r="AA145" s="6"/>
    </row>
    <row r="146" spans="1:27" ht="14" customHeight="1" x14ac:dyDescent="0.15">
      <c r="A146" s="8" t="s">
        <v>69</v>
      </c>
      <c r="B146" s="8" t="s">
        <v>10</v>
      </c>
      <c r="C146" s="8" t="s">
        <v>6</v>
      </c>
      <c r="D146" s="7" t="s">
        <v>2</v>
      </c>
      <c r="E146" s="1">
        <v>89</v>
      </c>
      <c r="F146" s="1">
        <v>0.36709264966864802</v>
      </c>
      <c r="G146" s="1">
        <v>0.483185747070983</v>
      </c>
      <c r="H146" s="1">
        <f t="shared" si="71"/>
        <v>-0.57995141459047872</v>
      </c>
      <c r="I146" s="1">
        <f t="shared" si="72"/>
        <v>1.3141367139277746</v>
      </c>
      <c r="J146" s="1">
        <f t="shared" si="73"/>
        <v>1.4435316556493383</v>
      </c>
      <c r="K146" s="1">
        <f t="shared" si="74"/>
        <v>0.55992557011767441</v>
      </c>
      <c r="L146" s="1">
        <f t="shared" si="75"/>
        <v>3.7215368471630788</v>
      </c>
      <c r="M146" s="1">
        <v>0.449444102867263</v>
      </c>
      <c r="N146" s="7"/>
      <c r="O146" s="55"/>
      <c r="P146" s="6"/>
      <c r="T146" s="7"/>
      <c r="U146" s="55"/>
      <c r="V146" s="55"/>
      <c r="W146" s="6"/>
      <c r="X146" s="7"/>
      <c r="Y146" s="55"/>
      <c r="Z146" s="55"/>
      <c r="AA146" s="6"/>
    </row>
    <row r="147" spans="1:27" ht="14" customHeight="1" x14ac:dyDescent="0.15">
      <c r="A147" s="8" t="s">
        <v>69</v>
      </c>
      <c r="B147" s="8" t="s">
        <v>10</v>
      </c>
      <c r="C147" s="8" t="s">
        <v>6</v>
      </c>
      <c r="D147" s="7" t="s">
        <v>1</v>
      </c>
      <c r="E147" s="1">
        <v>89</v>
      </c>
      <c r="F147" s="1">
        <v>4.3029324617999999E-2</v>
      </c>
      <c r="G147" s="1">
        <v>0.20254795927334501</v>
      </c>
      <c r="H147" s="1">
        <f t="shared" si="71"/>
        <v>-0.35396467555775618</v>
      </c>
      <c r="I147" s="1">
        <f t="shared" si="72"/>
        <v>0.44002332479375622</v>
      </c>
      <c r="J147" s="1">
        <f t="shared" si="73"/>
        <v>1.0439685083794576</v>
      </c>
      <c r="K147" s="1">
        <f t="shared" si="74"/>
        <v>0.70189976113505137</v>
      </c>
      <c r="L147" s="1">
        <f t="shared" si="75"/>
        <v>1.552743435509347</v>
      </c>
      <c r="M147" s="1">
        <v>0.83176364315450002</v>
      </c>
      <c r="N147" s="7"/>
      <c r="O147" s="55"/>
      <c r="P147" s="6"/>
      <c r="T147" s="7"/>
      <c r="U147" s="55"/>
      <c r="V147" s="55"/>
      <c r="W147" s="6"/>
      <c r="X147" s="7"/>
      <c r="Y147" s="55"/>
      <c r="Z147" s="55"/>
      <c r="AA147" s="6"/>
    </row>
    <row r="148" spans="1:27" ht="14" customHeight="1" x14ac:dyDescent="0.15">
      <c r="A148" s="8" t="s">
        <v>69</v>
      </c>
      <c r="B148" s="8" t="s">
        <v>10</v>
      </c>
      <c r="C148" s="8" t="s">
        <v>6</v>
      </c>
      <c r="D148" s="7" t="s">
        <v>0</v>
      </c>
      <c r="E148" s="1">
        <v>89</v>
      </c>
      <c r="F148" s="1">
        <v>0.22190111130523299</v>
      </c>
      <c r="G148" s="1">
        <v>0.36754290455239502</v>
      </c>
      <c r="H148" s="1">
        <f t="shared" si="71"/>
        <v>-0.49848298161746124</v>
      </c>
      <c r="I148" s="1">
        <f t="shared" si="72"/>
        <v>0.94228520422792728</v>
      </c>
      <c r="J148" s="1">
        <f t="shared" si="73"/>
        <v>1.2484479143750753</v>
      </c>
      <c r="K148" s="1">
        <f t="shared" si="74"/>
        <v>0.60745147614412465</v>
      </c>
      <c r="L148" s="1">
        <f t="shared" si="75"/>
        <v>2.5658381880986241</v>
      </c>
      <c r="M148" s="1">
        <v>0.54756831956665197</v>
      </c>
      <c r="N148" s="7"/>
      <c r="O148" s="55"/>
      <c r="P148" s="6"/>
      <c r="T148" s="7"/>
      <c r="U148" s="55"/>
      <c r="V148" s="55"/>
      <c r="W148" s="6"/>
      <c r="X148" s="7"/>
      <c r="Y148" s="55"/>
      <c r="Z148" s="55"/>
      <c r="AA148" s="6"/>
    </row>
    <row r="149" spans="1:27" ht="14" customHeight="1" x14ac:dyDescent="0.15">
      <c r="A149" s="8"/>
      <c r="B149" s="8"/>
      <c r="C149" s="8"/>
      <c r="M149" s="55"/>
      <c r="N149" s="7"/>
      <c r="O149" s="55"/>
      <c r="P149" s="6"/>
      <c r="Q149" s="55"/>
      <c r="S149" s="55"/>
      <c r="T149" s="7"/>
      <c r="U149" s="55"/>
      <c r="V149" s="55"/>
      <c r="W149" s="6"/>
      <c r="X149" s="7"/>
      <c r="Y149" s="55"/>
      <c r="Z149" s="55"/>
      <c r="AA149" s="6"/>
    </row>
    <row r="150" spans="1:27" ht="14" customHeight="1" x14ac:dyDescent="0.15">
      <c r="A150" s="8" t="s">
        <v>69</v>
      </c>
      <c r="B150" s="8" t="s">
        <v>10</v>
      </c>
      <c r="C150" s="8" t="s">
        <v>5</v>
      </c>
      <c r="D150" s="1" t="s">
        <v>3</v>
      </c>
      <c r="E150" s="1">
        <v>21</v>
      </c>
      <c r="F150" s="1">
        <v>0.135919081532547</v>
      </c>
      <c r="G150" s="1">
        <v>0.25972527106908799</v>
      </c>
      <c r="H150" s="1">
        <f>F150-1.96*G150</f>
        <v>-0.37314244976286542</v>
      </c>
      <c r="I150" s="1">
        <f>1.96*F150+G150</f>
        <v>0.52612667087288012</v>
      </c>
      <c r="J150" s="1">
        <f>EXP(F150)</f>
        <v>1.1455891905225892</v>
      </c>
      <c r="K150" s="1">
        <f t="shared" ref="K150:L154" si="76">EXP(H150)</f>
        <v>0.68856713963168681</v>
      </c>
      <c r="L150" s="1">
        <f t="shared" si="76"/>
        <v>1.6923645124518791</v>
      </c>
      <c r="M150" s="55">
        <v>0.60680273726677902</v>
      </c>
      <c r="N150" s="7">
        <v>10.883832768026201</v>
      </c>
      <c r="O150" s="55">
        <v>19</v>
      </c>
      <c r="P150" s="6">
        <v>0.92768413297283903</v>
      </c>
      <c r="Q150" s="55">
        <v>1.44859832729889E-3</v>
      </c>
      <c r="R150" s="1">
        <v>8.4419373233375495E-3</v>
      </c>
      <c r="S150" s="55">
        <v>0.865569956698927</v>
      </c>
      <c r="T150" s="7">
        <v>1.8012669010004801E-3</v>
      </c>
      <c r="U150" s="55">
        <v>1.01311326602656E-4</v>
      </c>
      <c r="V150" s="55" t="b">
        <v>1</v>
      </c>
      <c r="W150" s="9">
        <v>2.4974344231030398E-24</v>
      </c>
      <c r="X150" s="7">
        <v>21</v>
      </c>
      <c r="Y150" s="55">
        <v>0.191008653959472</v>
      </c>
      <c r="Z150" s="55">
        <v>0.114278458782305</v>
      </c>
      <c r="AA150" s="6">
        <v>9.4636412405949E-2</v>
      </c>
    </row>
    <row r="151" spans="1:27" ht="14" customHeight="1" x14ac:dyDescent="0.15">
      <c r="A151" s="8" t="s">
        <v>69</v>
      </c>
      <c r="B151" s="8" t="s">
        <v>10</v>
      </c>
      <c r="C151" s="8" t="s">
        <v>5</v>
      </c>
      <c r="D151" s="1" t="s">
        <v>1</v>
      </c>
      <c r="E151" s="1">
        <v>21</v>
      </c>
      <c r="F151" s="1">
        <v>0.115254732121315</v>
      </c>
      <c r="G151" s="1">
        <v>0.14491809624324101</v>
      </c>
      <c r="H151" s="1">
        <f>F151-1.96*G151</f>
        <v>-0.16878473651543741</v>
      </c>
      <c r="I151" s="1">
        <f>1.96*F151+G151</f>
        <v>0.37081737120101843</v>
      </c>
      <c r="J151" s="1">
        <f>EXP(F151)</f>
        <v>1.1221592511739451</v>
      </c>
      <c r="K151" s="1">
        <f t="shared" si="76"/>
        <v>0.84469071488330749</v>
      </c>
      <c r="L151" s="1">
        <f t="shared" si="76"/>
        <v>1.4489184349884794</v>
      </c>
      <c r="M151" s="55">
        <v>0.42643351502468602</v>
      </c>
      <c r="N151" s="7">
        <v>10.913277778415701</v>
      </c>
      <c r="O151" s="55">
        <v>20</v>
      </c>
      <c r="P151" s="6">
        <v>0.94844054044458204</v>
      </c>
      <c r="Q151" s="55"/>
      <c r="S151" s="55"/>
      <c r="T151" s="7"/>
      <c r="U151" s="55"/>
      <c r="V151" s="55"/>
      <c r="W151" s="6"/>
      <c r="X151" s="7"/>
      <c r="Y151" s="55"/>
      <c r="Z151" s="55"/>
      <c r="AA151" s="6"/>
    </row>
    <row r="152" spans="1:27" ht="14" customHeight="1" x14ac:dyDescent="0.15">
      <c r="A152" s="8" t="s">
        <v>69</v>
      </c>
      <c r="B152" s="8" t="s">
        <v>10</v>
      </c>
      <c r="C152" s="8" t="s">
        <v>5</v>
      </c>
      <c r="D152" s="1" t="s">
        <v>4</v>
      </c>
      <c r="E152" s="1">
        <v>21</v>
      </c>
      <c r="F152" s="1">
        <v>0.17664591374771699</v>
      </c>
      <c r="G152" s="1">
        <v>0.10547959683870201</v>
      </c>
      <c r="H152" s="1">
        <f>F152-1.96*G152</f>
        <v>-3.0094096056138941E-2</v>
      </c>
      <c r="I152" s="1">
        <f>1.96*F152+G152</f>
        <v>0.45170558778422731</v>
      </c>
      <c r="J152" s="1">
        <f>EXP(F152)</f>
        <v>1.1932085195849209</v>
      </c>
      <c r="K152" s="1">
        <f t="shared" si="76"/>
        <v>0.9703542227471641</v>
      </c>
      <c r="L152" s="1">
        <f t="shared" si="76"/>
        <v>1.5709893620263951</v>
      </c>
      <c r="M152" s="55">
        <v>9.3994535018313105E-2</v>
      </c>
      <c r="N152" s="7"/>
      <c r="O152" s="55"/>
      <c r="P152" s="6"/>
      <c r="Q152" s="55"/>
      <c r="S152" s="55"/>
      <c r="T152" s="7"/>
      <c r="U152" s="55"/>
      <c r="V152" s="55"/>
      <c r="W152" s="6"/>
      <c r="X152" s="7"/>
      <c r="Y152" s="55"/>
      <c r="Z152" s="55"/>
      <c r="AA152" s="6"/>
    </row>
    <row r="153" spans="1:27" ht="14" customHeight="1" x14ac:dyDescent="0.15">
      <c r="A153" s="8" t="s">
        <v>69</v>
      </c>
      <c r="B153" s="8" t="s">
        <v>10</v>
      </c>
      <c r="C153" s="8" t="s">
        <v>5</v>
      </c>
      <c r="D153" s="55" t="s">
        <v>2</v>
      </c>
      <c r="E153" s="55">
        <v>21</v>
      </c>
      <c r="F153" s="55">
        <v>0.41863673977202498</v>
      </c>
      <c r="G153" s="55">
        <v>0.25088891296271498</v>
      </c>
      <c r="H153" s="55">
        <f>F153-1.96*G153</f>
        <v>-7.310552963489636E-2</v>
      </c>
      <c r="I153" s="55">
        <f>1.96*F153+G153</f>
        <v>1.0714169229158839</v>
      </c>
      <c r="J153" s="55">
        <f>EXP(F153)</f>
        <v>1.5198881395852757</v>
      </c>
      <c r="K153" s="55">
        <f t="shared" si="76"/>
        <v>0.92950273476567025</v>
      </c>
      <c r="L153" s="55">
        <f t="shared" si="76"/>
        <v>2.9195132959425205</v>
      </c>
      <c r="M153" s="55">
        <v>0.110774556369234</v>
      </c>
      <c r="N153" s="7"/>
      <c r="O153" s="55"/>
      <c r="P153" s="6"/>
      <c r="Q153" s="55"/>
      <c r="R153" s="55"/>
      <c r="S153" s="6"/>
      <c r="T153" s="7"/>
      <c r="U153" s="55"/>
      <c r="V153" s="55"/>
      <c r="W153" s="6"/>
      <c r="X153" s="7"/>
      <c r="Y153" s="55"/>
      <c r="Z153" s="55"/>
      <c r="AA153" s="6"/>
    </row>
    <row r="154" spans="1:27" ht="14" customHeight="1" thickBot="1" x14ac:dyDescent="0.2">
      <c r="A154" s="5" t="s">
        <v>69</v>
      </c>
      <c r="B154" s="5" t="s">
        <v>10</v>
      </c>
      <c r="C154" s="5" t="s">
        <v>5</v>
      </c>
      <c r="D154" s="3" t="s">
        <v>0</v>
      </c>
      <c r="E154" s="3">
        <v>21</v>
      </c>
      <c r="F154" s="3">
        <v>0.11083945925008901</v>
      </c>
      <c r="G154" s="3">
        <v>0.221429229965112</v>
      </c>
      <c r="H154" s="3">
        <f>F154-1.96*G154</f>
        <v>-0.32316183148153055</v>
      </c>
      <c r="I154" s="3">
        <f>1.96*F154+G154</f>
        <v>0.43867457009528643</v>
      </c>
      <c r="J154" s="3">
        <f>EXP(F154)</f>
        <v>1.1172155338368897</v>
      </c>
      <c r="K154" s="3">
        <f t="shared" si="76"/>
        <v>0.7238567020861929</v>
      </c>
      <c r="L154" s="3">
        <f t="shared" si="76"/>
        <v>1.5506505771986923</v>
      </c>
      <c r="M154" s="3">
        <v>0.62214195779644899</v>
      </c>
      <c r="N154" s="4"/>
      <c r="O154" s="3"/>
      <c r="P154" s="2"/>
      <c r="Q154" s="3"/>
      <c r="R154" s="3"/>
      <c r="S154" s="2"/>
      <c r="T154" s="4"/>
      <c r="U154" s="3"/>
      <c r="V154" s="3"/>
      <c r="W154" s="2"/>
      <c r="X154" s="4"/>
      <c r="Y154" s="3"/>
      <c r="Z154" s="3"/>
      <c r="AA154" s="2"/>
    </row>
    <row r="155" spans="1:27" ht="14" customHeight="1" x14ac:dyDescent="0.15">
      <c r="A155" s="8"/>
      <c r="B155" s="14"/>
      <c r="C155" s="8"/>
      <c r="M155" s="55"/>
      <c r="N155" s="7"/>
      <c r="O155" s="55"/>
      <c r="P155" s="6"/>
      <c r="Q155" s="55"/>
      <c r="S155" s="55"/>
      <c r="T155" s="7"/>
      <c r="U155" s="55"/>
      <c r="V155" s="55"/>
      <c r="W155" s="6"/>
      <c r="X155" s="7"/>
      <c r="Y155" s="55"/>
      <c r="Z155" s="55"/>
      <c r="AA155" s="6"/>
    </row>
    <row r="156" spans="1:27" ht="14" customHeight="1" x14ac:dyDescent="0.15">
      <c r="A156" s="8" t="s">
        <v>70</v>
      </c>
      <c r="B156" s="8" t="s">
        <v>9</v>
      </c>
      <c r="C156" s="8" t="s">
        <v>6</v>
      </c>
      <c r="D156" s="7" t="s">
        <v>4</v>
      </c>
      <c r="E156" s="1">
        <v>89</v>
      </c>
      <c r="F156" s="1">
        <v>5.6316419938852197E-2</v>
      </c>
      <c r="G156" s="1">
        <v>0.136018028910946</v>
      </c>
      <c r="H156" s="1">
        <f t="shared" ref="H156:H160" si="77">F156-1.96*G156</f>
        <v>-0.21027891672660196</v>
      </c>
      <c r="I156" s="1">
        <f t="shared" ref="I156:I160" si="78">F156+1.96*G156</f>
        <v>0.32291175660430638</v>
      </c>
      <c r="J156" s="1">
        <f t="shared" ref="J156:J160" si="79">EXP(F156)</f>
        <v>1.0579323816807884</v>
      </c>
      <c r="K156" s="1">
        <f t="shared" ref="K156:K160" si="80">EXP(H156)</f>
        <v>0.81035819199224923</v>
      </c>
      <c r="L156" s="1">
        <f t="shared" ref="L156:L160" si="81">EXP(I156)</f>
        <v>1.3811434687384394</v>
      </c>
      <c r="M156" s="1">
        <v>0.67884742284215704</v>
      </c>
      <c r="N156" s="7">
        <v>96.579869308251205</v>
      </c>
      <c r="O156" s="55">
        <v>88</v>
      </c>
      <c r="P156" s="6">
        <v>0.24929273897056201</v>
      </c>
      <c r="Q156" s="1">
        <v>3.7172027903898102E-3</v>
      </c>
      <c r="R156" s="1">
        <v>4.0088599665233596E-3</v>
      </c>
      <c r="S156" s="1">
        <v>0.35636364773485002</v>
      </c>
      <c r="T156" s="7">
        <v>3.0493186989873199E-3</v>
      </c>
      <c r="U156" s="55">
        <v>5.5390488109057596E-4</v>
      </c>
      <c r="V156" s="55" t="b">
        <v>1</v>
      </c>
      <c r="W156" s="9">
        <v>8.6177463856646708E-28</v>
      </c>
      <c r="X156" s="7">
        <v>89</v>
      </c>
      <c r="Y156" s="55">
        <v>5.36352151643796E-2</v>
      </c>
      <c r="Z156" s="55">
        <v>0.14860244545530399</v>
      </c>
      <c r="AA156" s="6">
        <v>0.71815109959014101</v>
      </c>
    </row>
    <row r="157" spans="1:27" ht="14" customHeight="1" x14ac:dyDescent="0.15">
      <c r="A157" s="8" t="s">
        <v>70</v>
      </c>
      <c r="B157" s="8" t="s">
        <v>9</v>
      </c>
      <c r="C157" s="8" t="s">
        <v>6</v>
      </c>
      <c r="D157" s="7" t="s">
        <v>3</v>
      </c>
      <c r="E157" s="1">
        <v>89</v>
      </c>
      <c r="F157" s="1">
        <v>-0.225489288811867</v>
      </c>
      <c r="G157" s="1">
        <v>0.33301010126180602</v>
      </c>
      <c r="H157" s="1">
        <f t="shared" si="77"/>
        <v>-0.87818908728500678</v>
      </c>
      <c r="I157" s="1">
        <f t="shared" si="78"/>
        <v>0.42721050966127272</v>
      </c>
      <c r="J157" s="1">
        <f t="shared" si="79"/>
        <v>0.79812560927566156</v>
      </c>
      <c r="K157" s="1">
        <f t="shared" si="80"/>
        <v>0.41553472786158818</v>
      </c>
      <c r="L157" s="1">
        <f t="shared" si="81"/>
        <v>1.5329753338782983</v>
      </c>
      <c r="M157" s="1">
        <v>0.500123550347227</v>
      </c>
      <c r="N157" s="7">
        <v>95.634748760332499</v>
      </c>
      <c r="O157" s="55">
        <v>87</v>
      </c>
      <c r="P157" s="6">
        <v>0.24689965250755599</v>
      </c>
      <c r="T157" s="7"/>
      <c r="U157" s="55"/>
      <c r="V157" s="55"/>
      <c r="W157" s="6"/>
      <c r="X157" s="7"/>
      <c r="Y157" s="55"/>
      <c r="Z157" s="55"/>
      <c r="AA157" s="6"/>
    </row>
    <row r="158" spans="1:27" ht="14" customHeight="1" x14ac:dyDescent="0.15">
      <c r="A158" s="8" t="s">
        <v>70</v>
      </c>
      <c r="B158" s="8" t="s">
        <v>9</v>
      </c>
      <c r="C158" s="8" t="s">
        <v>6</v>
      </c>
      <c r="D158" s="7" t="s">
        <v>2</v>
      </c>
      <c r="E158" s="1">
        <v>89</v>
      </c>
      <c r="F158" s="1">
        <v>0.140089507820847</v>
      </c>
      <c r="G158" s="1">
        <v>0.49879682232551997</v>
      </c>
      <c r="H158" s="1">
        <f t="shared" si="77"/>
        <v>-0.83755226393717219</v>
      </c>
      <c r="I158" s="1">
        <f t="shared" si="78"/>
        <v>1.1177312795788661</v>
      </c>
      <c r="J158" s="1">
        <f t="shared" si="79"/>
        <v>1.1503767619662735</v>
      </c>
      <c r="K158" s="1">
        <f t="shared" si="80"/>
        <v>0.43276853117959552</v>
      </c>
      <c r="L158" s="1">
        <f t="shared" si="81"/>
        <v>3.0579087875565083</v>
      </c>
      <c r="M158" s="1">
        <v>0.77948099520326997</v>
      </c>
      <c r="N158" s="7"/>
      <c r="O158" s="55"/>
      <c r="P158" s="6"/>
      <c r="T158" s="7"/>
      <c r="U158" s="55"/>
      <c r="V158" s="55"/>
      <c r="W158" s="6"/>
      <c r="X158" s="7"/>
      <c r="Y158" s="55"/>
      <c r="Z158" s="55"/>
      <c r="AA158" s="6"/>
    </row>
    <row r="159" spans="1:27" ht="14" customHeight="1" x14ac:dyDescent="0.15">
      <c r="A159" s="8" t="s">
        <v>70</v>
      </c>
      <c r="B159" s="8" t="s">
        <v>9</v>
      </c>
      <c r="C159" s="8" t="s">
        <v>6</v>
      </c>
      <c r="D159" s="7" t="s">
        <v>1</v>
      </c>
      <c r="E159" s="1">
        <v>89</v>
      </c>
      <c r="F159" s="1">
        <v>8.2675583378491197E-4</v>
      </c>
      <c r="G159" s="1">
        <v>0.212796545217903</v>
      </c>
      <c r="H159" s="1">
        <f t="shared" si="77"/>
        <v>-0.41625447279330502</v>
      </c>
      <c r="I159" s="1">
        <f t="shared" si="78"/>
        <v>0.41790798446087479</v>
      </c>
      <c r="J159" s="1">
        <f t="shared" si="79"/>
        <v>1.0008270976905935</v>
      </c>
      <c r="K159" s="1">
        <f t="shared" si="80"/>
        <v>0.65951242116071962</v>
      </c>
      <c r="L159" s="1">
        <f t="shared" si="81"/>
        <v>1.518780916527543</v>
      </c>
      <c r="M159" s="1">
        <v>0.99690007159136595</v>
      </c>
      <c r="N159" s="7"/>
      <c r="O159" s="55"/>
      <c r="P159" s="6"/>
      <c r="T159" s="7"/>
      <c r="U159" s="55"/>
      <c r="V159" s="55"/>
      <c r="W159" s="6"/>
      <c r="X159" s="7"/>
      <c r="Y159" s="55"/>
      <c r="Z159" s="55"/>
      <c r="AA159" s="6"/>
    </row>
    <row r="160" spans="1:27" ht="14" customHeight="1" x14ac:dyDescent="0.15">
      <c r="A160" s="8" t="s">
        <v>70</v>
      </c>
      <c r="B160" s="8" t="s">
        <v>9</v>
      </c>
      <c r="C160" s="8" t="s">
        <v>6</v>
      </c>
      <c r="D160" s="7" t="s">
        <v>0</v>
      </c>
      <c r="E160" s="1">
        <v>89</v>
      </c>
      <c r="F160" s="1">
        <v>0.122023971532998</v>
      </c>
      <c r="G160" s="1">
        <v>0.353112661772923</v>
      </c>
      <c r="H160" s="1">
        <f t="shared" si="77"/>
        <v>-0.57007684554193105</v>
      </c>
      <c r="I160" s="1">
        <f t="shared" si="78"/>
        <v>0.81412478860792714</v>
      </c>
      <c r="J160" s="1">
        <f t="shared" si="79"/>
        <v>1.1297811840426495</v>
      </c>
      <c r="K160" s="1">
        <f t="shared" si="80"/>
        <v>0.56548198226046265</v>
      </c>
      <c r="L160" s="1">
        <f t="shared" si="81"/>
        <v>2.257199281070807</v>
      </c>
      <c r="M160" s="1">
        <v>0.73049310151630897</v>
      </c>
      <c r="N160" s="7"/>
      <c r="O160" s="55"/>
      <c r="P160" s="6"/>
      <c r="T160" s="7"/>
      <c r="U160" s="55"/>
      <c r="V160" s="55"/>
      <c r="W160" s="6"/>
      <c r="X160" s="7"/>
      <c r="Y160" s="55"/>
      <c r="Z160" s="55"/>
      <c r="AA160" s="6"/>
    </row>
    <row r="161" spans="1:27" ht="14" customHeight="1" x14ac:dyDescent="0.15">
      <c r="A161" s="8"/>
      <c r="B161" s="8"/>
      <c r="C161" s="8"/>
      <c r="M161" s="55"/>
      <c r="N161" s="7"/>
      <c r="O161" s="55"/>
      <c r="P161" s="6"/>
      <c r="Q161" s="55"/>
      <c r="S161" s="55"/>
      <c r="T161" s="7"/>
      <c r="U161" s="55"/>
      <c r="V161" s="55"/>
      <c r="W161" s="6"/>
      <c r="X161" s="7"/>
      <c r="Y161" s="55"/>
      <c r="Z161" s="55"/>
      <c r="AA161" s="6"/>
    </row>
    <row r="162" spans="1:27" ht="14" customHeight="1" x14ac:dyDescent="0.15">
      <c r="A162" s="8" t="s">
        <v>70</v>
      </c>
      <c r="B162" s="8" t="s">
        <v>9</v>
      </c>
      <c r="C162" s="8" t="s">
        <v>5</v>
      </c>
      <c r="D162" s="1" t="s">
        <v>3</v>
      </c>
      <c r="E162" s="1">
        <v>21</v>
      </c>
      <c r="F162" s="1">
        <v>0.147542888903516</v>
      </c>
      <c r="G162" s="1">
        <v>0.269185435909569</v>
      </c>
      <c r="H162" s="1">
        <f>F162-1.96*G162</f>
        <v>-0.38006056547923928</v>
      </c>
      <c r="I162" s="1">
        <f>1.96*F162+G162</f>
        <v>0.55836949816046033</v>
      </c>
      <c r="J162" s="1">
        <f>EXP(F162)</f>
        <v>1.1589829912735055</v>
      </c>
      <c r="K162" s="1">
        <f t="shared" ref="K162:L166" si="82">EXP(H162)</f>
        <v>0.68381999207261079</v>
      </c>
      <c r="L162" s="1">
        <f t="shared" si="82"/>
        <v>1.7478203514128157</v>
      </c>
      <c r="M162" s="55">
        <v>0.58999961530499101</v>
      </c>
      <c r="N162" s="7">
        <v>11.3525554791938</v>
      </c>
      <c r="O162" s="55">
        <v>19</v>
      </c>
      <c r="P162" s="6">
        <v>0.91140884080728202</v>
      </c>
      <c r="Q162" s="55">
        <v>2.0374778047987001E-3</v>
      </c>
      <c r="R162" s="1">
        <v>8.7487947851804908E-3</v>
      </c>
      <c r="S162" s="55">
        <v>0.81833980503074</v>
      </c>
      <c r="T162" s="7">
        <v>1.8012669010004801E-3</v>
      </c>
      <c r="U162" s="55">
        <v>1.10106347640848E-4</v>
      </c>
      <c r="V162" s="55" t="b">
        <v>1</v>
      </c>
      <c r="W162" s="9">
        <v>9.8459835578172997E-24</v>
      </c>
      <c r="X162" s="7">
        <v>21</v>
      </c>
      <c r="Y162" s="55">
        <v>0.21389724791703499</v>
      </c>
      <c r="Z162" s="55">
        <v>0.118275705060533</v>
      </c>
      <c r="AA162" s="6">
        <v>7.0534455263703694E-2</v>
      </c>
    </row>
    <row r="163" spans="1:27" ht="14" customHeight="1" x14ac:dyDescent="0.15">
      <c r="A163" s="8" t="s">
        <v>70</v>
      </c>
      <c r="B163" s="8" t="s">
        <v>9</v>
      </c>
      <c r="C163" s="8" t="s">
        <v>5</v>
      </c>
      <c r="D163" s="1" t="s">
        <v>1</v>
      </c>
      <c r="E163" s="1">
        <v>21</v>
      </c>
      <c r="F163" s="1">
        <v>0.26251286228070098</v>
      </c>
      <c r="G163" s="1">
        <v>0.14480812813201199</v>
      </c>
      <c r="H163" s="1">
        <f>F163-1.96*G163</f>
        <v>-2.1311068858042514E-2</v>
      </c>
      <c r="I163" s="1">
        <f>1.96*F163+G163</f>
        <v>0.65933333820218598</v>
      </c>
      <c r="J163" s="1">
        <f>EXP(F163)</f>
        <v>1.3001931915107354</v>
      </c>
      <c r="K163" s="1">
        <f t="shared" si="82"/>
        <v>0.97891440741595626</v>
      </c>
      <c r="L163" s="1">
        <f t="shared" si="82"/>
        <v>1.9335029121180269</v>
      </c>
      <c r="M163" s="55">
        <v>6.9857679539828896E-2</v>
      </c>
      <c r="N163" s="7">
        <v>11.4067916866868</v>
      </c>
      <c r="O163" s="55">
        <v>20</v>
      </c>
      <c r="P163" s="6">
        <v>0.93498345770578895</v>
      </c>
      <c r="Q163" s="55"/>
      <c r="S163" s="55"/>
      <c r="T163" s="7"/>
      <c r="U163" s="55"/>
      <c r="V163" s="55"/>
      <c r="W163" s="6"/>
      <c r="X163" s="7"/>
      <c r="Y163" s="55"/>
      <c r="Z163" s="55"/>
      <c r="AA163" s="6"/>
    </row>
    <row r="164" spans="1:27" ht="14" customHeight="1" x14ac:dyDescent="0.15">
      <c r="A164" s="8" t="s">
        <v>70</v>
      </c>
      <c r="B164" s="8" t="s">
        <v>9</v>
      </c>
      <c r="C164" s="8" t="s">
        <v>5</v>
      </c>
      <c r="D164" s="1" t="s">
        <v>4</v>
      </c>
      <c r="E164" s="1">
        <v>21</v>
      </c>
      <c r="F164" s="1">
        <v>0.20483336670757499</v>
      </c>
      <c r="G164" s="1">
        <v>0.109288846216142</v>
      </c>
      <c r="H164" s="1">
        <f>F164-1.96*G164</f>
        <v>-9.372771876063335E-3</v>
      </c>
      <c r="I164" s="1">
        <f>1.96*F164+G164</f>
        <v>0.51076224496298894</v>
      </c>
      <c r="J164" s="1">
        <f>EXP(F164)</f>
        <v>1.227320535461254</v>
      </c>
      <c r="K164" s="1">
        <f t="shared" si="82"/>
        <v>0.99067101564000515</v>
      </c>
      <c r="L164" s="1">
        <f t="shared" si="82"/>
        <v>1.6665610386756535</v>
      </c>
      <c r="M164" s="55">
        <v>6.08975554209117E-2</v>
      </c>
      <c r="N164" s="7"/>
      <c r="O164" s="55"/>
      <c r="P164" s="6"/>
      <c r="Q164" s="55"/>
      <c r="S164" s="55"/>
      <c r="T164" s="7"/>
      <c r="U164" s="55"/>
      <c r="V164" s="55"/>
      <c r="W164" s="6"/>
      <c r="X164" s="7"/>
      <c r="Y164" s="55"/>
      <c r="Z164" s="55"/>
      <c r="AA164" s="6"/>
    </row>
    <row r="165" spans="1:27" ht="14" customHeight="1" x14ac:dyDescent="0.15">
      <c r="A165" s="8" t="s">
        <v>70</v>
      </c>
      <c r="B165" s="8" t="s">
        <v>9</v>
      </c>
      <c r="C165" s="8" t="s">
        <v>5</v>
      </c>
      <c r="D165" s="1" t="s">
        <v>2</v>
      </c>
      <c r="E165" s="1">
        <v>21</v>
      </c>
      <c r="F165" s="1">
        <v>0.236150030080017</v>
      </c>
      <c r="G165" s="1">
        <v>0.26832593487358303</v>
      </c>
      <c r="H165" s="1">
        <f>F165-1.96*G165</f>
        <v>-0.28976880227220569</v>
      </c>
      <c r="I165" s="1">
        <f>1.96*F165+G165</f>
        <v>0.73117999383041632</v>
      </c>
      <c r="J165" s="1">
        <f>EXP(F165)</f>
        <v>1.2663642886508368</v>
      </c>
      <c r="K165" s="1">
        <f t="shared" si="82"/>
        <v>0.74843658441495964</v>
      </c>
      <c r="L165" s="1">
        <f t="shared" si="82"/>
        <v>2.0775306352132028</v>
      </c>
      <c r="M165" s="55">
        <v>0.38926545345150498</v>
      </c>
      <c r="N165" s="7"/>
      <c r="O165" s="55"/>
      <c r="P165" s="6"/>
      <c r="Q165" s="55"/>
      <c r="S165" s="55"/>
      <c r="T165" s="7"/>
      <c r="U165" s="55"/>
      <c r="V165" s="55"/>
      <c r="W165" s="6"/>
      <c r="X165" s="7"/>
      <c r="Y165" s="55"/>
      <c r="Z165" s="55"/>
      <c r="AA165" s="6"/>
    </row>
    <row r="166" spans="1:27" ht="14" customHeight="1" thickBot="1" x14ac:dyDescent="0.2">
      <c r="A166" s="8" t="s">
        <v>70</v>
      </c>
      <c r="B166" s="5" t="s">
        <v>9</v>
      </c>
      <c r="C166" s="8" t="s">
        <v>5</v>
      </c>
      <c r="D166" s="1" t="s">
        <v>0</v>
      </c>
      <c r="E166" s="1">
        <v>21</v>
      </c>
      <c r="F166" s="1">
        <v>0.236150030080017</v>
      </c>
      <c r="G166" s="1">
        <v>0.22013551089887401</v>
      </c>
      <c r="H166" s="1">
        <f>F166-1.96*G166</f>
        <v>-0.19531557128177607</v>
      </c>
      <c r="I166" s="1">
        <f>1.96*F166+G166</f>
        <v>0.68298956985570736</v>
      </c>
      <c r="J166" s="1">
        <f>EXP(F166)</f>
        <v>1.2663642886508368</v>
      </c>
      <c r="K166" s="1">
        <f t="shared" si="82"/>
        <v>0.82257503603506743</v>
      </c>
      <c r="L166" s="1">
        <f t="shared" si="82"/>
        <v>1.979787607187949</v>
      </c>
      <c r="M166" s="55">
        <v>0.29615794259161798</v>
      </c>
      <c r="N166" s="7"/>
      <c r="O166" s="55"/>
      <c r="P166" s="6"/>
      <c r="Q166" s="55"/>
      <c r="S166" s="55"/>
      <c r="T166" s="7"/>
      <c r="U166" s="55"/>
      <c r="V166" s="55"/>
      <c r="W166" s="6"/>
      <c r="X166" s="7"/>
      <c r="Y166" s="55"/>
      <c r="Z166" s="55"/>
      <c r="AA166" s="6"/>
    </row>
    <row r="167" spans="1:27" ht="14" customHeight="1" x14ac:dyDescent="0.15">
      <c r="A167" s="14"/>
      <c r="B167" s="14"/>
      <c r="C167" s="14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13"/>
      <c r="O167" s="56"/>
      <c r="P167" s="12"/>
      <c r="Q167" s="56"/>
      <c r="R167" s="56"/>
      <c r="S167" s="56"/>
      <c r="T167" s="13"/>
      <c r="U167" s="56"/>
      <c r="V167" s="56"/>
      <c r="W167" s="12"/>
      <c r="X167" s="13"/>
      <c r="Y167" s="56"/>
      <c r="Z167" s="56"/>
      <c r="AA167" s="12"/>
    </row>
    <row r="168" spans="1:27" ht="14" customHeight="1" x14ac:dyDescent="0.15">
      <c r="A168" s="8" t="s">
        <v>71</v>
      </c>
      <c r="B168" s="8" t="s">
        <v>8</v>
      </c>
      <c r="C168" s="8" t="s">
        <v>6</v>
      </c>
      <c r="D168" s="7" t="s">
        <v>4</v>
      </c>
      <c r="E168" s="55">
        <v>89</v>
      </c>
      <c r="F168" s="55">
        <v>-0.41575908336645401</v>
      </c>
      <c r="G168" s="55">
        <v>0.82405822806600104</v>
      </c>
      <c r="H168" s="55">
        <f t="shared" ref="H168:H172" si="83">F168-1.96*G168</f>
        <v>-2.0309132103758163</v>
      </c>
      <c r="I168" s="55">
        <f t="shared" ref="I168:I172" si="84">F168+1.96*G168</f>
        <v>1.1993950436429082</v>
      </c>
      <c r="J168" s="55">
        <f t="shared" ref="J168:J172" si="85">EXP(F168)</f>
        <v>0.65983921758010167</v>
      </c>
      <c r="K168" s="55">
        <f t="shared" ref="K168:L172" si="86">EXP(H168)</f>
        <v>0.13121563893503899</v>
      </c>
      <c r="L168" s="55">
        <f t="shared" si="86"/>
        <v>3.3181090043105947</v>
      </c>
      <c r="M168" s="55">
        <v>0.61389155599326095</v>
      </c>
      <c r="N168" s="7">
        <v>48.796792974349799</v>
      </c>
      <c r="O168" s="55">
        <v>88</v>
      </c>
      <c r="P168" s="6">
        <v>0.99977556698797598</v>
      </c>
      <c r="Q168" s="55">
        <v>-4.2218375513625303E-3</v>
      </c>
      <c r="R168" s="55">
        <v>2.4248347905110199E-2</v>
      </c>
      <c r="S168" s="55">
        <v>0.86218488713177799</v>
      </c>
      <c r="T168" s="7">
        <v>3.0493186989873199E-3</v>
      </c>
      <c r="U168" s="55">
        <v>3.8916998729278098E-4</v>
      </c>
      <c r="V168" s="55" t="b">
        <v>1</v>
      </c>
      <c r="W168" s="9">
        <v>1.9483616032895099E-34</v>
      </c>
      <c r="X168" s="7">
        <v>89</v>
      </c>
      <c r="Y168" s="55">
        <v>-0.50295975519144598</v>
      </c>
      <c r="Z168" s="55">
        <v>0.86734022964745605</v>
      </c>
      <c r="AA168" s="6">
        <v>0.56199048749207403</v>
      </c>
    </row>
    <row r="169" spans="1:27" ht="14" customHeight="1" x14ac:dyDescent="0.15">
      <c r="A169" s="8" t="s">
        <v>71</v>
      </c>
      <c r="B169" s="8" t="s">
        <v>8</v>
      </c>
      <c r="C169" s="8" t="s">
        <v>6</v>
      </c>
      <c r="D169" s="7" t="s">
        <v>3</v>
      </c>
      <c r="E169" s="55">
        <v>89</v>
      </c>
      <c r="F169" s="55">
        <v>-9.5860042421676395E-2</v>
      </c>
      <c r="G169" s="55">
        <v>2.0136914138885502</v>
      </c>
      <c r="H169" s="55">
        <f t="shared" si="83"/>
        <v>-4.0426952136432348</v>
      </c>
      <c r="I169" s="55">
        <f t="shared" si="84"/>
        <v>3.8509751287998819</v>
      </c>
      <c r="J169" s="55">
        <f t="shared" si="85"/>
        <v>0.90859117139035717</v>
      </c>
      <c r="K169" s="55">
        <f t="shared" si="86"/>
        <v>1.7550107326072505E-2</v>
      </c>
      <c r="L169" s="55">
        <f t="shared" si="86"/>
        <v>47.038909870487181</v>
      </c>
      <c r="M169" s="55">
        <v>0.96214084413229695</v>
      </c>
      <c r="N169" s="7">
        <v>48.766479289733098</v>
      </c>
      <c r="O169" s="55">
        <v>87</v>
      </c>
      <c r="P169" s="6">
        <v>0.99969794060915895</v>
      </c>
      <c r="Q169" s="55"/>
      <c r="R169" s="55"/>
      <c r="S169" s="55"/>
      <c r="T169" s="7"/>
      <c r="U169" s="55"/>
      <c r="V169" s="55"/>
      <c r="W169" s="6"/>
      <c r="X169" s="7"/>
      <c r="Y169" s="55"/>
      <c r="Z169" s="55"/>
      <c r="AA169" s="6"/>
    </row>
    <row r="170" spans="1:27" ht="14" customHeight="1" x14ac:dyDescent="0.15">
      <c r="A170" s="8" t="s">
        <v>71</v>
      </c>
      <c r="B170" s="8" t="s">
        <v>8</v>
      </c>
      <c r="C170" s="8" t="s">
        <v>6</v>
      </c>
      <c r="D170" s="7" t="s">
        <v>2</v>
      </c>
      <c r="E170" s="55">
        <v>89</v>
      </c>
      <c r="F170" s="55">
        <v>-0.25544991990501098</v>
      </c>
      <c r="G170" s="55">
        <v>2.55968473166828</v>
      </c>
      <c r="H170" s="55">
        <f t="shared" si="83"/>
        <v>-5.2724319939748403</v>
      </c>
      <c r="I170" s="55">
        <f t="shared" si="84"/>
        <v>4.7615321541648177</v>
      </c>
      <c r="J170" s="55">
        <f t="shared" si="85"/>
        <v>0.77456792602453317</v>
      </c>
      <c r="K170" s="55">
        <f t="shared" si="86"/>
        <v>5.1311165419700702E-3</v>
      </c>
      <c r="L170" s="55">
        <f t="shared" si="86"/>
        <v>116.92493575591172</v>
      </c>
      <c r="M170" s="55">
        <v>0.92073216118765899</v>
      </c>
      <c r="N170" s="7"/>
      <c r="O170" s="55"/>
      <c r="P170" s="6"/>
      <c r="Q170" s="55"/>
      <c r="R170" s="55"/>
      <c r="S170" s="55"/>
      <c r="T170" s="7"/>
      <c r="U170" s="55"/>
      <c r="V170" s="55"/>
      <c r="W170" s="6"/>
      <c r="X170" s="7"/>
      <c r="Y170" s="55"/>
      <c r="Z170" s="55"/>
      <c r="AA170" s="6"/>
    </row>
    <row r="171" spans="1:27" ht="14" customHeight="1" x14ac:dyDescent="0.15">
      <c r="A171" s="8" t="s">
        <v>71</v>
      </c>
      <c r="B171" s="8" t="s">
        <v>8</v>
      </c>
      <c r="C171" s="8" t="s">
        <v>6</v>
      </c>
      <c r="D171" s="7" t="s">
        <v>1</v>
      </c>
      <c r="E171" s="55">
        <v>89</v>
      </c>
      <c r="F171" s="55">
        <v>-0.75340659839669899</v>
      </c>
      <c r="G171" s="55">
        <v>1.2144108608338999</v>
      </c>
      <c r="H171" s="55">
        <f t="shared" si="83"/>
        <v>-3.1336518856311426</v>
      </c>
      <c r="I171" s="55">
        <f t="shared" si="84"/>
        <v>1.6268386888377449</v>
      </c>
      <c r="J171" s="55">
        <f t="shared" si="85"/>
        <v>0.47076012737636397</v>
      </c>
      <c r="K171" s="55">
        <f t="shared" si="86"/>
        <v>4.3558436018745705E-2</v>
      </c>
      <c r="L171" s="55">
        <f t="shared" si="86"/>
        <v>5.0877652593411922</v>
      </c>
      <c r="M171" s="55">
        <v>0.535002006004203</v>
      </c>
      <c r="N171" s="7"/>
      <c r="O171" s="55"/>
      <c r="P171" s="6"/>
      <c r="Q171" s="55"/>
      <c r="R171" s="55"/>
      <c r="S171" s="55"/>
      <c r="T171" s="7"/>
      <c r="U171" s="55"/>
      <c r="V171" s="55"/>
      <c r="W171" s="6"/>
      <c r="X171" s="7"/>
      <c r="Y171" s="55"/>
      <c r="Z171" s="55"/>
      <c r="AA171" s="6"/>
    </row>
    <row r="172" spans="1:27" ht="14" customHeight="1" x14ac:dyDescent="0.15">
      <c r="A172" s="8" t="s">
        <v>71</v>
      </c>
      <c r="B172" s="8" t="s">
        <v>8</v>
      </c>
      <c r="C172" s="8" t="s">
        <v>6</v>
      </c>
      <c r="D172" s="7" t="s">
        <v>0</v>
      </c>
      <c r="E172" s="55">
        <v>89</v>
      </c>
      <c r="F172" s="55">
        <v>-0.675289681485573</v>
      </c>
      <c r="G172" s="55">
        <v>1.9750300892547299</v>
      </c>
      <c r="H172" s="55">
        <f t="shared" si="83"/>
        <v>-4.5463486564248434</v>
      </c>
      <c r="I172" s="55">
        <f t="shared" si="84"/>
        <v>3.1957692934536972</v>
      </c>
      <c r="J172" s="55">
        <f t="shared" si="85"/>
        <v>0.50900894878019876</v>
      </c>
      <c r="K172" s="55">
        <f t="shared" si="86"/>
        <v>1.060585940612389E-2</v>
      </c>
      <c r="L172" s="55">
        <f t="shared" si="86"/>
        <v>24.428959504094756</v>
      </c>
      <c r="M172" s="55">
        <v>0.73323109247044904</v>
      </c>
      <c r="N172" s="7"/>
      <c r="O172" s="55"/>
      <c r="P172" s="6"/>
      <c r="Q172" s="55"/>
      <c r="R172" s="55"/>
      <c r="S172" s="55"/>
      <c r="T172" s="7"/>
      <c r="U172" s="55"/>
      <c r="V172" s="55"/>
      <c r="W172" s="6"/>
      <c r="X172" s="7"/>
      <c r="Y172" s="55"/>
      <c r="Z172" s="55"/>
      <c r="AA172" s="6"/>
    </row>
    <row r="173" spans="1:27" ht="14" customHeight="1" x14ac:dyDescent="0.15">
      <c r="A173" s="8"/>
      <c r="B173" s="8"/>
      <c r="C173" s="8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7"/>
      <c r="O173" s="55"/>
      <c r="P173" s="6"/>
      <c r="Q173" s="55"/>
      <c r="R173" s="55"/>
      <c r="S173" s="55"/>
      <c r="T173" s="7"/>
      <c r="U173" s="55"/>
      <c r="V173" s="55"/>
      <c r="W173" s="6"/>
      <c r="X173" s="7"/>
      <c r="Y173" s="55"/>
      <c r="Z173" s="55"/>
      <c r="AA173" s="6"/>
    </row>
    <row r="174" spans="1:27" ht="14" customHeight="1" x14ac:dyDescent="0.15">
      <c r="A174" s="8" t="s">
        <v>71</v>
      </c>
      <c r="B174" s="8" t="s">
        <v>8</v>
      </c>
      <c r="C174" s="8" t="s">
        <v>5</v>
      </c>
      <c r="D174" s="55" t="s">
        <v>3</v>
      </c>
      <c r="E174" s="55">
        <v>21</v>
      </c>
      <c r="F174" s="55">
        <v>-0.33653855493449703</v>
      </c>
      <c r="G174" s="55">
        <v>1.7427624543989899</v>
      </c>
      <c r="H174" s="55">
        <f>F174-1.96*G174</f>
        <v>-3.7523529655565171</v>
      </c>
      <c r="I174" s="55">
        <f>1.96*F174+G174</f>
        <v>1.0831468867273757</v>
      </c>
      <c r="J174" s="55">
        <f>EXP(F174)</f>
        <v>0.71423834563266186</v>
      </c>
      <c r="K174" s="55">
        <f t="shared" ref="K174:L178" si="87">EXP(H174)</f>
        <v>2.3462474461387491E-2</v>
      </c>
      <c r="L174" s="55">
        <f t="shared" si="87"/>
        <v>2.9539607197952886</v>
      </c>
      <c r="M174" s="55">
        <v>0.84892493175909101</v>
      </c>
      <c r="N174" s="7">
        <v>19.218874836558999</v>
      </c>
      <c r="O174" s="55">
        <v>19</v>
      </c>
      <c r="P174" s="6">
        <v>0.442878038988061</v>
      </c>
      <c r="Q174" s="55">
        <v>2.08409334306092E-2</v>
      </c>
      <c r="R174" s="55">
        <v>5.6689610462851002E-2</v>
      </c>
      <c r="S174" s="55">
        <v>0.71721074640826898</v>
      </c>
      <c r="T174" s="7">
        <v>1.8012669010004801E-3</v>
      </c>
      <c r="U174" s="55">
        <v>1.4365020634692999E-4</v>
      </c>
      <c r="V174" s="55" t="b">
        <v>1</v>
      </c>
      <c r="W174" s="9">
        <v>1.024763371508E-21</v>
      </c>
      <c r="X174" s="7">
        <v>21</v>
      </c>
      <c r="Y174" s="55">
        <v>0.16735363378218099</v>
      </c>
      <c r="Z174" s="55">
        <v>0.75461650805297098</v>
      </c>
      <c r="AA174" s="6">
        <v>0.82449052990473704</v>
      </c>
    </row>
    <row r="175" spans="1:27" ht="14" customHeight="1" x14ac:dyDescent="0.15">
      <c r="A175" s="8" t="s">
        <v>71</v>
      </c>
      <c r="B175" s="8" t="s">
        <v>8</v>
      </c>
      <c r="C175" s="8" t="s">
        <v>5</v>
      </c>
      <c r="D175" s="55" t="s">
        <v>1</v>
      </c>
      <c r="E175" s="55">
        <v>21</v>
      </c>
      <c r="F175" s="55">
        <v>0.65153060521383199</v>
      </c>
      <c r="G175" s="55">
        <v>1.0039792053915599</v>
      </c>
      <c r="H175" s="55">
        <f>F175-1.96*G175</f>
        <v>-1.3162686373536254</v>
      </c>
      <c r="I175" s="55">
        <f>1.96*F175+G175</f>
        <v>2.2809791916106708</v>
      </c>
      <c r="J175" s="55">
        <f>EXP(F175)</f>
        <v>1.9184750107581925</v>
      </c>
      <c r="K175" s="55">
        <f t="shared" si="87"/>
        <v>0.26813394263970936</v>
      </c>
      <c r="L175" s="55">
        <f t="shared" si="87"/>
        <v>9.7862583415161595</v>
      </c>
      <c r="M175" s="55">
        <v>0.516371789526057</v>
      </c>
      <c r="N175" s="7">
        <v>19.355585296580799</v>
      </c>
      <c r="O175" s="55">
        <v>20</v>
      </c>
      <c r="P175" s="6">
        <v>0.49883227355115001</v>
      </c>
      <c r="Q175" s="55"/>
      <c r="R175" s="55"/>
      <c r="S175" s="55"/>
      <c r="T175" s="7"/>
      <c r="U175" s="55"/>
      <c r="V175" s="55"/>
      <c r="W175" s="6"/>
      <c r="X175" s="7"/>
      <c r="Y175" s="55"/>
      <c r="Z175" s="55"/>
      <c r="AA175" s="6"/>
    </row>
    <row r="176" spans="1:27" ht="14" customHeight="1" x14ac:dyDescent="0.15">
      <c r="A176" s="8" t="s">
        <v>71</v>
      </c>
      <c r="B176" s="8" t="s">
        <v>8</v>
      </c>
      <c r="C176" s="8" t="s">
        <v>5</v>
      </c>
      <c r="D176" s="55" t="s">
        <v>4</v>
      </c>
      <c r="E176" s="55">
        <v>21</v>
      </c>
      <c r="F176" s="55">
        <v>0.24873300817354399</v>
      </c>
      <c r="G176" s="55">
        <v>0.70499902000650705</v>
      </c>
      <c r="H176" s="55">
        <f>F176-1.96*G176</f>
        <v>-1.1330650710392098</v>
      </c>
      <c r="I176" s="55">
        <f>1.96*F176+G176</f>
        <v>1.1925157160266533</v>
      </c>
      <c r="J176" s="55">
        <f>EXP(F176)</f>
        <v>1.2823995971473605</v>
      </c>
      <c r="K176" s="55">
        <f t="shared" si="87"/>
        <v>0.32204465238805513</v>
      </c>
      <c r="L176" s="55">
        <f t="shared" si="87"/>
        <v>3.2953609806698494</v>
      </c>
      <c r="M176" s="55">
        <v>0.72422843622337996</v>
      </c>
      <c r="N176" s="7"/>
      <c r="O176" s="55"/>
      <c r="P176" s="6"/>
      <c r="Q176" s="55"/>
      <c r="R176" s="55"/>
      <c r="S176" s="55"/>
      <c r="T176" s="7"/>
      <c r="U176" s="55"/>
      <c r="V176" s="55"/>
      <c r="W176" s="6"/>
      <c r="X176" s="7"/>
      <c r="Y176" s="55"/>
      <c r="Z176" s="55"/>
      <c r="AA176" s="6"/>
    </row>
    <row r="177" spans="1:27" ht="14" customHeight="1" x14ac:dyDescent="0.15">
      <c r="A177" s="8" t="s">
        <v>71</v>
      </c>
      <c r="B177" s="8" t="s">
        <v>8</v>
      </c>
      <c r="C177" s="8" t="s">
        <v>5</v>
      </c>
      <c r="D177" s="55" t="s">
        <v>2</v>
      </c>
      <c r="E177" s="55">
        <v>21</v>
      </c>
      <c r="F177" s="55">
        <v>1.1755946653374401</v>
      </c>
      <c r="G177" s="55">
        <v>1.7679765228170601</v>
      </c>
      <c r="H177" s="55">
        <f>F177-1.96*G177</f>
        <v>-2.2896393193839977</v>
      </c>
      <c r="I177" s="55">
        <f>1.96*F177+G177</f>
        <v>4.0721420668784427</v>
      </c>
      <c r="J177" s="55">
        <f>EXP(F177)</f>
        <v>3.240069127865012</v>
      </c>
      <c r="K177" s="55">
        <f t="shared" si="87"/>
        <v>0.10130299329141991</v>
      </c>
      <c r="L177" s="55">
        <f t="shared" si="87"/>
        <v>58.682529960800345</v>
      </c>
      <c r="M177" s="55">
        <v>0.51368531371113202</v>
      </c>
      <c r="N177" s="7"/>
      <c r="O177" s="55"/>
      <c r="P177" s="6"/>
      <c r="Q177" s="55"/>
      <c r="R177" s="55"/>
      <c r="S177" s="55"/>
      <c r="T177" s="7"/>
      <c r="U177" s="55"/>
      <c r="V177" s="55"/>
      <c r="W177" s="6"/>
      <c r="X177" s="7"/>
      <c r="Y177" s="55"/>
      <c r="Z177" s="55"/>
      <c r="AA177" s="6"/>
    </row>
    <row r="178" spans="1:27" ht="14" customHeight="1" thickBot="1" x14ac:dyDescent="0.2">
      <c r="A178" s="5" t="s">
        <v>71</v>
      </c>
      <c r="B178" s="5" t="s">
        <v>8</v>
      </c>
      <c r="C178" s="5" t="s">
        <v>5</v>
      </c>
      <c r="D178" s="3" t="s">
        <v>0</v>
      </c>
      <c r="E178" s="3">
        <v>21</v>
      </c>
      <c r="F178" s="3">
        <v>1.3481001328651601</v>
      </c>
      <c r="G178" s="3">
        <v>1.52275323467933</v>
      </c>
      <c r="H178" s="3">
        <f>F178-1.96*G178</f>
        <v>-1.6364962071063267</v>
      </c>
      <c r="I178" s="3">
        <f>1.96*F178+G178</f>
        <v>4.1650294950950437</v>
      </c>
      <c r="J178" s="3">
        <f>EXP(F178)</f>
        <v>3.8501038919787822</v>
      </c>
      <c r="K178" s="3">
        <f t="shared" si="87"/>
        <v>0.19466090028072874</v>
      </c>
      <c r="L178" s="3">
        <f t="shared" si="87"/>
        <v>64.394581739761009</v>
      </c>
      <c r="M178" s="3">
        <v>0.386512918289587</v>
      </c>
      <c r="N178" s="4"/>
      <c r="O178" s="3"/>
      <c r="P178" s="2"/>
      <c r="Q178" s="3"/>
      <c r="R178" s="3"/>
      <c r="S178" s="3"/>
      <c r="T178" s="4"/>
      <c r="U178" s="3"/>
      <c r="V178" s="3"/>
      <c r="W178" s="2"/>
      <c r="X178" s="4"/>
      <c r="Y178" s="3"/>
      <c r="Z178" s="3"/>
      <c r="AA178" s="2"/>
    </row>
    <row r="179" spans="1:27" ht="14" customHeight="1" x14ac:dyDescent="0.15">
      <c r="A179" s="8"/>
      <c r="B179" s="8"/>
      <c r="D179" s="7"/>
      <c r="E179" s="55"/>
      <c r="F179" s="55"/>
      <c r="G179" s="55"/>
      <c r="H179" s="55"/>
      <c r="I179" s="55"/>
      <c r="J179" s="55"/>
      <c r="K179" s="55"/>
      <c r="L179" s="55"/>
      <c r="M179" s="55"/>
      <c r="N179" s="7"/>
      <c r="O179" s="55"/>
      <c r="P179" s="6"/>
      <c r="Q179" s="55"/>
      <c r="R179" s="55"/>
      <c r="S179" s="55"/>
      <c r="T179" s="7"/>
      <c r="U179" s="55"/>
      <c r="V179" s="55"/>
      <c r="W179" s="6"/>
      <c r="X179" s="7"/>
      <c r="Y179" s="55"/>
      <c r="Z179" s="55"/>
      <c r="AA179" s="6"/>
    </row>
    <row r="180" spans="1:27" ht="14" customHeight="1" x14ac:dyDescent="0.15">
      <c r="A180" s="8" t="s">
        <v>88</v>
      </c>
      <c r="B180" s="8" t="s">
        <v>104</v>
      </c>
      <c r="C180" s="1" t="s">
        <v>6</v>
      </c>
      <c r="D180" s="7" t="s">
        <v>4</v>
      </c>
      <c r="E180" s="1">
        <v>71</v>
      </c>
      <c r="F180" s="1">
        <v>0.206008881199049</v>
      </c>
      <c r="G180" s="1">
        <v>0.46865080776793799</v>
      </c>
      <c r="H180" s="1">
        <f>F180-1.96*G180</f>
        <v>-0.71254670202610937</v>
      </c>
      <c r="I180" s="1">
        <f>F180+1.96*G180</f>
        <v>1.1245644644242074</v>
      </c>
      <c r="J180" s="1">
        <f>EXP(F180)</f>
        <v>1.2287641168455583</v>
      </c>
      <c r="K180" s="1">
        <f>EXP(H180)</f>
        <v>0.49039371916082791</v>
      </c>
      <c r="L180" s="1">
        <f>EXP(I180)</f>
        <v>3.0788755970018364</v>
      </c>
      <c r="M180" s="1">
        <v>0.66024231934421096</v>
      </c>
      <c r="N180" s="7">
        <v>50.489839868920903</v>
      </c>
      <c r="O180" s="55">
        <v>70</v>
      </c>
      <c r="P180" s="6">
        <v>0.96207909643798695</v>
      </c>
      <c r="Q180" s="1">
        <v>9.5578920239410003E-3</v>
      </c>
      <c r="R180" s="1">
        <v>1.39548837576408E-2</v>
      </c>
      <c r="S180" s="1">
        <v>0.49569274344965902</v>
      </c>
      <c r="T180" s="7">
        <v>3.9144700086047096E-3</v>
      </c>
      <c r="U180" s="55">
        <v>4.7784073999371096E-3</v>
      </c>
      <c r="V180" s="55" t="b">
        <v>0</v>
      </c>
      <c r="W180" s="6">
        <v>0.49391584590891202</v>
      </c>
      <c r="X180" s="7">
        <v>71</v>
      </c>
      <c r="Y180" s="55">
        <v>3.2425182631578002E-2</v>
      </c>
      <c r="Z180" s="55">
        <v>0.49147605747561801</v>
      </c>
      <c r="AA180" s="6">
        <v>0.94739764861503895</v>
      </c>
    </row>
    <row r="181" spans="1:27" ht="14" customHeight="1" x14ac:dyDescent="0.15">
      <c r="A181" s="8" t="s">
        <v>88</v>
      </c>
      <c r="B181" s="8" t="s">
        <v>104</v>
      </c>
      <c r="C181" s="1" t="s">
        <v>6</v>
      </c>
      <c r="D181" s="7" t="s">
        <v>3</v>
      </c>
      <c r="E181" s="1">
        <v>71</v>
      </c>
      <c r="F181" s="1">
        <v>-0.45558163864767198</v>
      </c>
      <c r="G181" s="1">
        <v>1.0736328630122001</v>
      </c>
      <c r="H181" s="1">
        <f t="shared" ref="H181:H184" si="88">F181-1.96*G181</f>
        <v>-2.5599020501515843</v>
      </c>
      <c r="I181" s="1">
        <f t="shared" ref="I181:I184" si="89">F181+1.96*G181</f>
        <v>1.6487387728562402</v>
      </c>
      <c r="J181" s="1">
        <f t="shared" ref="J181:J184" si="90">EXP(F181)</f>
        <v>0.63407905578731805</v>
      </c>
      <c r="K181" s="1">
        <f t="shared" ref="K181:K184" si="91">EXP(H181)</f>
        <v>7.7312312801757613E-2</v>
      </c>
      <c r="L181" s="1">
        <f t="shared" ref="L181:L184" si="92">EXP(I181)</f>
        <v>5.2004167824998309</v>
      </c>
      <c r="M181" s="1">
        <v>0.67264054391394801</v>
      </c>
      <c r="N181" s="7">
        <v>50.020732998589402</v>
      </c>
      <c r="O181" s="55">
        <v>69</v>
      </c>
      <c r="P181" s="6">
        <v>0.95863645391996499</v>
      </c>
      <c r="T181" s="7"/>
      <c r="U181" s="55"/>
      <c r="V181" s="55"/>
      <c r="W181" s="6"/>
      <c r="X181" s="7"/>
      <c r="Y181" s="55"/>
      <c r="Z181" s="55"/>
      <c r="AA181" s="6"/>
    </row>
    <row r="182" spans="1:27" ht="14" customHeight="1" x14ac:dyDescent="0.15">
      <c r="A182" s="8" t="s">
        <v>88</v>
      </c>
      <c r="B182" s="8" t="s">
        <v>104</v>
      </c>
      <c r="C182" s="1" t="s">
        <v>6</v>
      </c>
      <c r="D182" s="7" t="s">
        <v>2</v>
      </c>
      <c r="E182" s="1">
        <v>71</v>
      </c>
      <c r="F182" s="1">
        <v>3.4096487870502999E-3</v>
      </c>
      <c r="G182" s="1">
        <v>1.4267375780045</v>
      </c>
      <c r="H182" s="1">
        <f t="shared" si="88"/>
        <v>-2.7929960041017696</v>
      </c>
      <c r="I182" s="1">
        <f t="shared" si="89"/>
        <v>2.7998153016758702</v>
      </c>
      <c r="J182" s="1">
        <f t="shared" si="90"/>
        <v>1.0034154682517062</v>
      </c>
      <c r="K182" s="1">
        <f t="shared" si="91"/>
        <v>6.1237471090742922E-2</v>
      </c>
      <c r="L182" s="1">
        <f t="shared" si="92"/>
        <v>16.441609752872242</v>
      </c>
      <c r="M182" s="1">
        <v>0.99809999742420996</v>
      </c>
      <c r="N182" s="7" t="s">
        <v>163</v>
      </c>
      <c r="O182" s="55" t="s">
        <v>163</v>
      </c>
      <c r="P182" s="6" t="s">
        <v>163</v>
      </c>
      <c r="T182" s="7"/>
      <c r="U182" s="55"/>
      <c r="V182" s="55"/>
      <c r="W182" s="6"/>
      <c r="X182" s="7"/>
      <c r="Y182" s="55"/>
      <c r="Z182" s="55"/>
      <c r="AA182" s="6"/>
    </row>
    <row r="183" spans="1:27" ht="14" customHeight="1" x14ac:dyDescent="0.15">
      <c r="A183" s="8" t="s">
        <v>88</v>
      </c>
      <c r="B183" s="8" t="s">
        <v>104</v>
      </c>
      <c r="C183" s="1" t="s">
        <v>6</v>
      </c>
      <c r="D183" s="7" t="s">
        <v>1</v>
      </c>
      <c r="E183" s="1">
        <v>71</v>
      </c>
      <c r="F183" s="1">
        <v>-7.0414663465553806E-2</v>
      </c>
      <c r="G183" s="1">
        <v>0.69946805147015301</v>
      </c>
      <c r="H183" s="1">
        <f t="shared" si="88"/>
        <v>-1.4413720443470537</v>
      </c>
      <c r="I183" s="1">
        <f t="shared" si="89"/>
        <v>1.3005427174159461</v>
      </c>
      <c r="J183" s="1">
        <f t="shared" si="90"/>
        <v>0.93200727040284215</v>
      </c>
      <c r="K183" s="1">
        <f t="shared" si="91"/>
        <v>0.23660290619713106</v>
      </c>
      <c r="L183" s="1">
        <f t="shared" si="92"/>
        <v>3.67128859930415</v>
      </c>
      <c r="M183" s="1">
        <v>0.91981331812919698</v>
      </c>
      <c r="N183" s="7" t="s">
        <v>163</v>
      </c>
      <c r="O183" s="55" t="s">
        <v>163</v>
      </c>
      <c r="P183" s="6" t="s">
        <v>163</v>
      </c>
      <c r="T183" s="7"/>
      <c r="U183" s="55"/>
      <c r="V183" s="55"/>
      <c r="W183" s="6"/>
      <c r="X183" s="7"/>
      <c r="Y183" s="55"/>
      <c r="Z183" s="55"/>
      <c r="AA183" s="6"/>
    </row>
    <row r="184" spans="1:27" ht="14" customHeight="1" x14ac:dyDescent="0.15">
      <c r="A184" s="8" t="s">
        <v>88</v>
      </c>
      <c r="B184" s="8" t="s">
        <v>104</v>
      </c>
      <c r="C184" s="1" t="s">
        <v>6</v>
      </c>
      <c r="D184" s="7" t="s">
        <v>0</v>
      </c>
      <c r="E184" s="1">
        <v>71</v>
      </c>
      <c r="F184" s="1">
        <v>-0.117251683863383</v>
      </c>
      <c r="G184" s="1">
        <v>0.93321414224025501</v>
      </c>
      <c r="H184" s="1">
        <f t="shared" si="88"/>
        <v>-1.9463514026542827</v>
      </c>
      <c r="I184" s="1">
        <f t="shared" si="89"/>
        <v>1.7118480349275167</v>
      </c>
      <c r="J184" s="1">
        <f t="shared" si="90"/>
        <v>0.88936132709810745</v>
      </c>
      <c r="K184" s="1">
        <f t="shared" si="91"/>
        <v>0.14279412053415463</v>
      </c>
      <c r="L184" s="1">
        <f t="shared" si="92"/>
        <v>5.5391886387123197</v>
      </c>
      <c r="M184" s="1">
        <v>0.90037480312055695</v>
      </c>
      <c r="N184" s="7" t="s">
        <v>163</v>
      </c>
      <c r="O184" s="55" t="s">
        <v>163</v>
      </c>
      <c r="P184" s="6" t="s">
        <v>163</v>
      </c>
      <c r="T184" s="7"/>
      <c r="U184" s="55"/>
      <c r="V184" s="55"/>
      <c r="W184" s="6"/>
      <c r="X184" s="7"/>
      <c r="Y184" s="55"/>
      <c r="Z184" s="55"/>
      <c r="AA184" s="6"/>
    </row>
    <row r="185" spans="1:27" ht="14" customHeight="1" x14ac:dyDescent="0.15">
      <c r="A185" s="8"/>
      <c r="B185" s="8"/>
      <c r="D185" s="7"/>
      <c r="E185" s="55"/>
      <c r="F185" s="55"/>
      <c r="G185" s="55"/>
      <c r="H185" s="55"/>
      <c r="I185" s="55"/>
      <c r="J185" s="55"/>
      <c r="K185" s="55"/>
      <c r="L185" s="55"/>
      <c r="M185" s="55"/>
      <c r="N185" s="7"/>
      <c r="O185" s="55"/>
      <c r="P185" s="6"/>
      <c r="Q185" s="55"/>
      <c r="R185" s="55"/>
      <c r="S185" s="55"/>
      <c r="T185" s="7"/>
      <c r="U185" s="55"/>
      <c r="V185" s="55"/>
      <c r="W185" s="6"/>
      <c r="X185" s="7"/>
      <c r="Y185" s="55"/>
      <c r="Z185" s="55"/>
      <c r="AA185" s="6"/>
    </row>
    <row r="186" spans="1:27" ht="14" customHeight="1" x14ac:dyDescent="0.15">
      <c r="A186" s="8" t="s">
        <v>88</v>
      </c>
      <c r="B186" s="8" t="s">
        <v>104</v>
      </c>
      <c r="C186" s="55" t="s">
        <v>5</v>
      </c>
      <c r="D186" s="7" t="s">
        <v>4</v>
      </c>
      <c r="E186" s="55">
        <v>18</v>
      </c>
      <c r="F186" s="55">
        <v>0.103104836278615</v>
      </c>
      <c r="G186" s="55">
        <v>0.42348674714972701</v>
      </c>
      <c r="H186" s="55">
        <f>F186-1.96*G186</f>
        <v>-0.72692918813484997</v>
      </c>
      <c r="I186" s="55">
        <f>F186+1.96*G186</f>
        <v>0.93313886069207996</v>
      </c>
      <c r="J186" s="55">
        <f>EXP(F186)</f>
        <v>1.1086076252819423</v>
      </c>
      <c r="K186" s="55">
        <f t="shared" ref="K186:L190" si="93">EXP(H186)</f>
        <v>0.48339111643578775</v>
      </c>
      <c r="L186" s="55">
        <f t="shared" si="93"/>
        <v>2.5424771474808963</v>
      </c>
      <c r="M186" s="55">
        <v>0.80764403328165402</v>
      </c>
      <c r="N186" s="7">
        <v>9.9174955188312897</v>
      </c>
      <c r="O186" s="55">
        <v>17</v>
      </c>
      <c r="P186" s="6">
        <v>0.90703439924093698</v>
      </c>
      <c r="Q186" s="55">
        <v>2.6868758135055501E-2</v>
      </c>
      <c r="R186" s="55">
        <v>4.3858192289781203E-2</v>
      </c>
      <c r="S186" s="55">
        <v>0.54873141356385102</v>
      </c>
      <c r="T186" s="7">
        <v>1.26542736306009E-3</v>
      </c>
      <c r="U186" s="55">
        <v>9.1477225168158204E-4</v>
      </c>
      <c r="V186" s="55" t="b">
        <v>1</v>
      </c>
      <c r="W186" s="6">
        <v>0.58318911839244802</v>
      </c>
      <c r="X186" s="7">
        <v>18</v>
      </c>
      <c r="Y186" s="55">
        <v>0.105360377754674</v>
      </c>
      <c r="Z186" s="55">
        <v>0.45693159677011502</v>
      </c>
      <c r="AA186" s="6">
        <v>0.817639252946464</v>
      </c>
    </row>
    <row r="187" spans="1:27" ht="14" customHeight="1" x14ac:dyDescent="0.15">
      <c r="A187" s="8" t="s">
        <v>88</v>
      </c>
      <c r="B187" s="8" t="s">
        <v>104</v>
      </c>
      <c r="C187" s="55" t="s">
        <v>5</v>
      </c>
      <c r="D187" s="7" t="s">
        <v>3</v>
      </c>
      <c r="E187" s="55">
        <v>18</v>
      </c>
      <c r="F187" s="55">
        <v>-0.70373395713648101</v>
      </c>
      <c r="G187" s="55">
        <v>1.3834243786521401</v>
      </c>
      <c r="H187" s="55">
        <f>F187-1.96*G187</f>
        <v>-3.4152457392946753</v>
      </c>
      <c r="I187" s="55">
        <f>F187+1.96*G187</f>
        <v>2.0077778250217135</v>
      </c>
      <c r="J187" s="55">
        <f>EXP(F187)</f>
        <v>0.49473453305210485</v>
      </c>
      <c r="K187" s="55">
        <f t="shared" si="93"/>
        <v>3.2868328669104808E-2</v>
      </c>
      <c r="L187" s="55">
        <f t="shared" si="93"/>
        <v>7.4467509637736198</v>
      </c>
      <c r="M187" s="55">
        <v>0.61791195063735205</v>
      </c>
      <c r="N187" s="7">
        <v>9.5421824102920692</v>
      </c>
      <c r="O187" s="55">
        <v>16</v>
      </c>
      <c r="P187" s="6">
        <v>0.88941901863940198</v>
      </c>
      <c r="Q187" s="55"/>
      <c r="R187" s="55"/>
      <c r="S187" s="55"/>
      <c r="T187" s="7"/>
      <c r="U187" s="55"/>
      <c r="V187" s="55"/>
      <c r="W187" s="6"/>
      <c r="X187" s="7"/>
      <c r="Y187" s="55"/>
      <c r="Z187" s="55"/>
      <c r="AA187" s="6"/>
    </row>
    <row r="188" spans="1:27" ht="14" customHeight="1" x14ac:dyDescent="0.15">
      <c r="A188" s="8" t="s">
        <v>88</v>
      </c>
      <c r="B188" s="8" t="s">
        <v>104</v>
      </c>
      <c r="C188" s="55" t="s">
        <v>5</v>
      </c>
      <c r="D188" s="7" t="s">
        <v>2</v>
      </c>
      <c r="E188" s="55">
        <v>18</v>
      </c>
      <c r="F188" s="55">
        <v>0.61676979625486705</v>
      </c>
      <c r="G188" s="55">
        <v>1.08963981616896</v>
      </c>
      <c r="H188" s="55">
        <f>F188-1.96*G188</f>
        <v>-1.5189242434362944</v>
      </c>
      <c r="I188" s="55">
        <f>F188+1.96*G188</f>
        <v>2.7524638359460285</v>
      </c>
      <c r="J188" s="55">
        <f>EXP(F188)</f>
        <v>1.8529330133182236</v>
      </c>
      <c r="K188" s="55">
        <f t="shared" si="93"/>
        <v>0.21894729429796056</v>
      </c>
      <c r="L188" s="55">
        <f t="shared" si="93"/>
        <v>15.681220281133809</v>
      </c>
      <c r="M188" s="55">
        <v>0.578768771202396</v>
      </c>
      <c r="N188" s="7" t="s">
        <v>82</v>
      </c>
      <c r="O188" s="55" t="s">
        <v>82</v>
      </c>
      <c r="P188" s="6" t="s">
        <v>82</v>
      </c>
      <c r="Q188" s="55"/>
      <c r="R188" s="55"/>
      <c r="S188" s="55"/>
      <c r="T188" s="7"/>
      <c r="U188" s="55"/>
      <c r="V188" s="55"/>
      <c r="W188" s="6"/>
      <c r="X188" s="7"/>
      <c r="Y188" s="55"/>
      <c r="Z188" s="55"/>
      <c r="AA188" s="6"/>
    </row>
    <row r="189" spans="1:27" ht="14" customHeight="1" x14ac:dyDescent="0.15">
      <c r="A189" s="8" t="s">
        <v>88</v>
      </c>
      <c r="B189" s="8" t="s">
        <v>104</v>
      </c>
      <c r="C189" s="55" t="s">
        <v>5</v>
      </c>
      <c r="D189" s="7" t="s">
        <v>1</v>
      </c>
      <c r="E189" s="55">
        <v>18</v>
      </c>
      <c r="F189" s="55">
        <v>0.430726756677836</v>
      </c>
      <c r="G189" s="55">
        <v>0.56563789483031601</v>
      </c>
      <c r="H189" s="55">
        <f>F189-1.96*G189</f>
        <v>-0.67792351718958332</v>
      </c>
      <c r="I189" s="55">
        <f>F189+1.96*G189</f>
        <v>1.5393770305452552</v>
      </c>
      <c r="J189" s="55">
        <f>EXP(F189)</f>
        <v>1.5383751417881417</v>
      </c>
      <c r="K189" s="55">
        <f t="shared" si="93"/>
        <v>0.507670066808806</v>
      </c>
      <c r="L189" s="55">
        <f t="shared" si="93"/>
        <v>4.661685278685086</v>
      </c>
      <c r="M189" s="55">
        <v>0.44636534027121499</v>
      </c>
      <c r="N189" s="7" t="s">
        <v>82</v>
      </c>
      <c r="O189" s="55" t="s">
        <v>82</v>
      </c>
      <c r="P189" s="6" t="s">
        <v>82</v>
      </c>
      <c r="Q189" s="55"/>
      <c r="R189" s="55"/>
      <c r="S189" s="6"/>
      <c r="T189" s="7"/>
      <c r="U189" s="55"/>
      <c r="V189" s="55"/>
      <c r="W189" s="6"/>
      <c r="X189" s="7"/>
      <c r="Y189" s="55"/>
      <c r="Z189" s="55"/>
      <c r="AA189" s="6"/>
    </row>
    <row r="190" spans="1:27" ht="14" customHeight="1" thickBot="1" x14ac:dyDescent="0.2">
      <c r="A190" s="5" t="s">
        <v>88</v>
      </c>
      <c r="B190" s="8" t="s">
        <v>104</v>
      </c>
      <c r="C190" s="3" t="s">
        <v>5</v>
      </c>
      <c r="D190" s="4" t="s">
        <v>0</v>
      </c>
      <c r="E190" s="3">
        <v>18</v>
      </c>
      <c r="F190" s="3">
        <v>0.80582768371635805</v>
      </c>
      <c r="G190" s="3">
        <v>1.02096060455663</v>
      </c>
      <c r="H190" s="3">
        <f>F190-1.96*G190</f>
        <v>-1.1952551012146366</v>
      </c>
      <c r="I190" s="3">
        <f>F190+1.96*G190</f>
        <v>2.8069104686473527</v>
      </c>
      <c r="J190" s="3">
        <f>EXP(F190)</f>
        <v>2.2385485424379374</v>
      </c>
      <c r="K190" s="3">
        <f t="shared" si="93"/>
        <v>0.30262674388439481</v>
      </c>
      <c r="L190" s="3">
        <f t="shared" si="93"/>
        <v>16.558680546638282</v>
      </c>
      <c r="M190" s="3">
        <v>0.44081611189449299</v>
      </c>
      <c r="N190" s="4" t="s">
        <v>82</v>
      </c>
      <c r="O190" s="3" t="s">
        <v>82</v>
      </c>
      <c r="P190" s="2" t="s">
        <v>82</v>
      </c>
      <c r="Q190" s="3"/>
      <c r="R190" s="3"/>
      <c r="S190" s="2"/>
      <c r="T190" s="4"/>
      <c r="U190" s="3"/>
      <c r="V190" s="3"/>
      <c r="W190" s="2"/>
      <c r="X190" s="4"/>
      <c r="Y190" s="3"/>
      <c r="Z190" s="3"/>
      <c r="AA190" s="2"/>
    </row>
    <row r="191" spans="1:27" ht="14" customHeight="1" x14ac:dyDescent="0.15">
      <c r="A191" s="8"/>
      <c r="B191" s="14"/>
      <c r="C191" s="55"/>
      <c r="D191" s="7"/>
      <c r="E191" s="55"/>
      <c r="F191" s="55"/>
      <c r="G191" s="55"/>
      <c r="H191" s="55"/>
      <c r="I191" s="55"/>
      <c r="J191" s="55"/>
      <c r="K191" s="55"/>
      <c r="L191" s="55"/>
      <c r="M191" s="55"/>
      <c r="N191" s="7"/>
      <c r="O191" s="55"/>
      <c r="P191" s="6"/>
      <c r="Q191" s="55"/>
      <c r="R191" s="55"/>
      <c r="S191" s="55"/>
      <c r="T191" s="7"/>
      <c r="U191" s="55"/>
      <c r="V191" s="55"/>
      <c r="W191" s="6"/>
      <c r="X191" s="7"/>
      <c r="Y191" s="55"/>
      <c r="Z191" s="55"/>
      <c r="AA191" s="6"/>
    </row>
    <row r="192" spans="1:27" ht="14" customHeight="1" x14ac:dyDescent="0.15">
      <c r="A192" s="8" t="s">
        <v>89</v>
      </c>
      <c r="B192" s="8" t="s">
        <v>105</v>
      </c>
      <c r="C192" s="55" t="s">
        <v>6</v>
      </c>
      <c r="D192" s="7" t="s">
        <v>4</v>
      </c>
      <c r="E192" s="55">
        <v>70</v>
      </c>
      <c r="F192" s="55">
        <v>-9.8994415220635207E-2</v>
      </c>
      <c r="G192" s="55">
        <v>0.33117199158615501</v>
      </c>
      <c r="H192" s="55">
        <f t="shared" ref="H192:H196" si="94">F192-1.96*G192</f>
        <v>-0.74809151872949908</v>
      </c>
      <c r="I192" s="55">
        <f t="shared" ref="I192:I196" si="95">F192+1.96*G192</f>
        <v>0.55010268828822861</v>
      </c>
      <c r="J192" s="55">
        <f t="shared" ref="J192:J196" si="96">EXP(F192)</f>
        <v>0.90574776641085908</v>
      </c>
      <c r="K192" s="55">
        <f t="shared" ref="K192:K196" si="97">EXP(H192)</f>
        <v>0.47326891625777756</v>
      </c>
      <c r="L192" s="55">
        <f t="shared" ref="L192:L196" si="98">EXP(I192)</f>
        <v>1.7334310117916565</v>
      </c>
      <c r="M192" s="55">
        <v>0.76499997263602804</v>
      </c>
      <c r="N192" s="7">
        <v>89.183855543515307</v>
      </c>
      <c r="O192" s="55">
        <v>69</v>
      </c>
      <c r="P192" s="6">
        <v>5.1553479779527997E-2</v>
      </c>
      <c r="Q192" s="55">
        <v>-3.7223729348650298E-3</v>
      </c>
      <c r="R192" s="55">
        <v>1.0645156667661399E-2</v>
      </c>
      <c r="S192" s="55">
        <v>0.72766132775918702</v>
      </c>
      <c r="T192" s="7">
        <v>3.7802989231216499E-3</v>
      </c>
      <c r="U192" s="59">
        <v>9.8417869668551599E-5</v>
      </c>
      <c r="V192" s="55" t="b">
        <v>1</v>
      </c>
      <c r="W192" s="9">
        <v>6.5047841610336698E-270</v>
      </c>
      <c r="X192" s="7">
        <v>70</v>
      </c>
      <c r="Y192" s="55">
        <v>1.33039731986427E-2</v>
      </c>
      <c r="Z192" s="55">
        <v>0.35411658633618898</v>
      </c>
      <c r="AA192" s="6">
        <v>0.97003094849211302</v>
      </c>
    </row>
    <row r="193" spans="1:27" ht="14" customHeight="1" x14ac:dyDescent="0.15">
      <c r="A193" s="8" t="s">
        <v>89</v>
      </c>
      <c r="B193" s="8" t="s">
        <v>105</v>
      </c>
      <c r="C193" s="55" t="s">
        <v>6</v>
      </c>
      <c r="D193" s="7" t="s">
        <v>3</v>
      </c>
      <c r="E193" s="55">
        <v>70</v>
      </c>
      <c r="F193" s="55">
        <v>0.179765138116738</v>
      </c>
      <c r="G193" s="55">
        <v>0.86406028151418901</v>
      </c>
      <c r="H193" s="55">
        <f t="shared" si="94"/>
        <v>-1.5137930136510724</v>
      </c>
      <c r="I193" s="55">
        <f t="shared" si="95"/>
        <v>1.8733232898845484</v>
      </c>
      <c r="J193" s="55">
        <f t="shared" si="96"/>
        <v>1.1969362154139658</v>
      </c>
      <c r="K193" s="55">
        <f t="shared" si="97"/>
        <v>0.22007365050073724</v>
      </c>
      <c r="L193" s="55">
        <f t="shared" si="98"/>
        <v>6.5098947580037905</v>
      </c>
      <c r="M193" s="55">
        <v>0.83581414651356001</v>
      </c>
      <c r="N193" s="7">
        <v>89.023777136903504</v>
      </c>
      <c r="O193" s="55">
        <v>68</v>
      </c>
      <c r="P193" s="6">
        <v>4.4517642451973399E-2</v>
      </c>
      <c r="Q193" s="55"/>
      <c r="R193" s="55"/>
      <c r="S193" s="55"/>
      <c r="T193" s="7"/>
      <c r="U193" s="59"/>
      <c r="V193" s="55"/>
      <c r="W193" s="9"/>
      <c r="X193" s="7"/>
      <c r="Y193" s="55"/>
      <c r="Z193" s="55"/>
      <c r="AA193" s="6"/>
    </row>
    <row r="194" spans="1:27" ht="14" customHeight="1" x14ac:dyDescent="0.15">
      <c r="A194" s="8" t="s">
        <v>89</v>
      </c>
      <c r="B194" s="8" t="s">
        <v>105</v>
      </c>
      <c r="C194" s="55" t="s">
        <v>6</v>
      </c>
      <c r="D194" s="7" t="s">
        <v>2</v>
      </c>
      <c r="E194" s="55">
        <v>70</v>
      </c>
      <c r="F194" s="55">
        <v>0.30641707559329701</v>
      </c>
      <c r="G194" s="55">
        <v>1.0804158785278599</v>
      </c>
      <c r="H194" s="55">
        <f t="shared" si="94"/>
        <v>-1.8111980463213082</v>
      </c>
      <c r="I194" s="55">
        <f t="shared" si="95"/>
        <v>2.4240321975079024</v>
      </c>
      <c r="J194" s="55">
        <f t="shared" si="96"/>
        <v>1.3585488059524085</v>
      </c>
      <c r="K194" s="55">
        <f t="shared" si="97"/>
        <v>0.16345818896686989</v>
      </c>
      <c r="L194" s="55">
        <f t="shared" si="98"/>
        <v>11.291296384843692</v>
      </c>
      <c r="M194" s="55">
        <v>0.77755828839296004</v>
      </c>
      <c r="N194" s="7" t="s">
        <v>163</v>
      </c>
      <c r="O194" s="55" t="s">
        <v>163</v>
      </c>
      <c r="P194" s="6" t="s">
        <v>163</v>
      </c>
      <c r="Q194" s="55"/>
      <c r="R194" s="55"/>
      <c r="S194" s="55"/>
      <c r="T194" s="7"/>
      <c r="U194" s="59"/>
      <c r="V194" s="55"/>
      <c r="W194" s="9"/>
      <c r="X194" s="7"/>
      <c r="Y194" s="55"/>
      <c r="Z194" s="55"/>
      <c r="AA194" s="6"/>
    </row>
    <row r="195" spans="1:27" ht="14" customHeight="1" x14ac:dyDescent="0.15">
      <c r="A195" s="8" t="s">
        <v>89</v>
      </c>
      <c r="B195" s="8" t="s">
        <v>105</v>
      </c>
      <c r="C195" s="55" t="s">
        <v>6</v>
      </c>
      <c r="D195" s="7" t="s">
        <v>1</v>
      </c>
      <c r="E195" s="55">
        <v>70</v>
      </c>
      <c r="F195" s="55">
        <v>0.40059033562580598</v>
      </c>
      <c r="G195" s="55">
        <v>0.46416328111695898</v>
      </c>
      <c r="H195" s="55">
        <f t="shared" si="94"/>
        <v>-0.50916969536343371</v>
      </c>
      <c r="I195" s="55">
        <f t="shared" si="95"/>
        <v>1.3103503666150456</v>
      </c>
      <c r="J195" s="55">
        <f t="shared" si="96"/>
        <v>1.4927056349064876</v>
      </c>
      <c r="K195" s="55">
        <f t="shared" si="97"/>
        <v>0.60099438012545647</v>
      </c>
      <c r="L195" s="55">
        <f t="shared" si="98"/>
        <v>3.7074724592540336</v>
      </c>
      <c r="M195" s="55">
        <v>0.38811682806856701</v>
      </c>
      <c r="N195" s="7" t="s">
        <v>163</v>
      </c>
      <c r="O195" s="55" t="s">
        <v>163</v>
      </c>
      <c r="P195" s="6" t="s">
        <v>163</v>
      </c>
      <c r="Q195" s="55"/>
      <c r="R195" s="55"/>
      <c r="S195" s="55"/>
      <c r="T195" s="7"/>
      <c r="U195" s="59"/>
      <c r="V195" s="55"/>
      <c r="W195" s="9"/>
      <c r="X195" s="7"/>
      <c r="Y195" s="55"/>
      <c r="Z195" s="55"/>
      <c r="AA195" s="6"/>
    </row>
    <row r="196" spans="1:27" ht="14" customHeight="1" x14ac:dyDescent="0.15">
      <c r="A196" s="8" t="s">
        <v>89</v>
      </c>
      <c r="B196" s="8" t="s">
        <v>105</v>
      </c>
      <c r="C196" s="55" t="s">
        <v>6</v>
      </c>
      <c r="D196" s="7" t="s">
        <v>0</v>
      </c>
      <c r="E196" s="55">
        <v>70</v>
      </c>
      <c r="F196" s="55">
        <v>0.61398416000182499</v>
      </c>
      <c r="G196" s="55">
        <v>0.72115920845037695</v>
      </c>
      <c r="H196" s="55">
        <f t="shared" si="94"/>
        <v>-0.7994878885609138</v>
      </c>
      <c r="I196" s="55">
        <f t="shared" si="95"/>
        <v>2.0274562085645638</v>
      </c>
      <c r="J196" s="55">
        <f t="shared" si="96"/>
        <v>1.8477785984374322</v>
      </c>
      <c r="K196" s="55">
        <f t="shared" si="97"/>
        <v>0.44955912954980398</v>
      </c>
      <c r="L196" s="55">
        <f t="shared" si="98"/>
        <v>7.5947423251364601</v>
      </c>
      <c r="M196" s="55">
        <v>0.39750065518247202</v>
      </c>
      <c r="N196" s="7" t="s">
        <v>163</v>
      </c>
      <c r="O196" s="55" t="s">
        <v>163</v>
      </c>
      <c r="P196" s="6" t="s">
        <v>163</v>
      </c>
      <c r="Q196" s="55"/>
      <c r="R196" s="55"/>
      <c r="S196" s="55"/>
      <c r="T196" s="7"/>
      <c r="U196" s="59"/>
      <c r="V196" s="55"/>
      <c r="W196" s="9"/>
      <c r="X196" s="7"/>
      <c r="Y196" s="55"/>
      <c r="Z196" s="55"/>
      <c r="AA196" s="6"/>
    </row>
    <row r="197" spans="1:27" ht="14" customHeight="1" x14ac:dyDescent="0.15">
      <c r="A197" s="8"/>
      <c r="B197" s="8"/>
      <c r="C197" s="55"/>
      <c r="D197" s="7"/>
      <c r="E197" s="55"/>
      <c r="F197" s="55"/>
      <c r="G197" s="55"/>
      <c r="H197" s="55"/>
      <c r="I197" s="55"/>
      <c r="J197" s="55"/>
      <c r="K197" s="55"/>
      <c r="L197" s="55"/>
      <c r="M197" s="55"/>
      <c r="N197" s="7"/>
      <c r="O197" s="55"/>
      <c r="P197" s="6"/>
      <c r="Q197" s="55"/>
      <c r="R197" s="55"/>
      <c r="S197" s="55"/>
      <c r="T197" s="7"/>
      <c r="U197" s="59"/>
      <c r="V197" s="55"/>
      <c r="W197" s="9"/>
      <c r="X197" s="7"/>
      <c r="Y197" s="55"/>
      <c r="Z197" s="55"/>
      <c r="AA197" s="6"/>
    </row>
    <row r="198" spans="1:27" ht="14" customHeight="1" x14ac:dyDescent="0.15">
      <c r="A198" s="8" t="s">
        <v>89</v>
      </c>
      <c r="B198" s="8" t="s">
        <v>105</v>
      </c>
      <c r="C198" s="55" t="s">
        <v>5</v>
      </c>
      <c r="D198" s="7" t="s">
        <v>4</v>
      </c>
      <c r="E198" s="55">
        <v>17</v>
      </c>
      <c r="F198" s="55">
        <v>0.23473668285218399</v>
      </c>
      <c r="G198" s="55">
        <v>0.32166643663254502</v>
      </c>
      <c r="H198" s="55">
        <f>F198-1.96*G198</f>
        <v>-0.39572953294760427</v>
      </c>
      <c r="I198" s="55">
        <f>F198+1.96*G198</f>
        <v>0.8652028986519722</v>
      </c>
      <c r="J198" s="55">
        <f>EXP(F198)</f>
        <v>1.2645757404116196</v>
      </c>
      <c r="K198" s="55">
        <f t="shared" ref="K198:L202" si="99">EXP(H198)</f>
        <v>0.67318874669293505</v>
      </c>
      <c r="L198" s="55">
        <f t="shared" si="99"/>
        <v>2.3754880204006517</v>
      </c>
      <c r="M198" s="55">
        <v>0.46554187051012702</v>
      </c>
      <c r="N198" s="7">
        <v>25.410497162077501</v>
      </c>
      <c r="O198" s="55">
        <v>16</v>
      </c>
      <c r="P198" s="6">
        <v>6.2908055029111606E-2</v>
      </c>
      <c r="Q198" s="55">
        <v>2.3321605920674001E-2</v>
      </c>
      <c r="R198" s="55">
        <v>3.42904453821265E-2</v>
      </c>
      <c r="S198" s="55">
        <v>0.506790765324592</v>
      </c>
      <c r="T198" s="7">
        <v>1.19022621698542E-3</v>
      </c>
      <c r="U198" s="59">
        <v>2.8900857299248899E-5</v>
      </c>
      <c r="V198" s="55" t="b">
        <v>1</v>
      </c>
      <c r="W198" s="9">
        <v>1.2146209495913199E-49</v>
      </c>
      <c r="X198" s="7">
        <v>17</v>
      </c>
      <c r="Y198" s="55">
        <v>2.49032597140249E-3</v>
      </c>
      <c r="Z198" s="55">
        <v>0.27137540459010001</v>
      </c>
      <c r="AA198" s="6">
        <v>0.99267816934492703</v>
      </c>
    </row>
    <row r="199" spans="1:27" ht="14" customHeight="1" x14ac:dyDescent="0.15">
      <c r="A199" s="8" t="s">
        <v>89</v>
      </c>
      <c r="B199" s="8" t="s">
        <v>105</v>
      </c>
      <c r="C199" s="55" t="s">
        <v>5</v>
      </c>
      <c r="D199" s="7" t="s">
        <v>3</v>
      </c>
      <c r="E199" s="55">
        <v>17</v>
      </c>
      <c r="F199" s="55">
        <v>-0.47839415169025901</v>
      </c>
      <c r="G199" s="55">
        <v>1.09840616441169</v>
      </c>
      <c r="H199" s="55">
        <f>F199-1.96*G199</f>
        <v>-2.6312702339371716</v>
      </c>
      <c r="I199" s="55">
        <f>F199+1.96*G199</f>
        <v>1.6744819305566534</v>
      </c>
      <c r="J199" s="55">
        <f>EXP(F199)</f>
        <v>0.61977786234067456</v>
      </c>
      <c r="K199" s="55">
        <f t="shared" si="99"/>
        <v>7.1986963854370478E-2</v>
      </c>
      <c r="L199" s="55">
        <f t="shared" si="99"/>
        <v>5.336029998773939</v>
      </c>
      <c r="M199" s="55">
        <v>0.66937639766151302</v>
      </c>
      <c r="N199" s="7">
        <v>24.650341840311601</v>
      </c>
      <c r="O199" s="55">
        <v>15</v>
      </c>
      <c r="P199" s="6">
        <v>5.48408865512056E-2</v>
      </c>
      <c r="Q199" s="55"/>
      <c r="R199" s="55"/>
      <c r="S199" s="55"/>
      <c r="T199" s="7"/>
      <c r="U199" s="59"/>
      <c r="V199" s="55"/>
      <c r="W199" s="9"/>
      <c r="X199" s="7"/>
      <c r="Y199" s="55"/>
      <c r="Z199" s="55"/>
      <c r="AA199" s="6"/>
    </row>
    <row r="200" spans="1:27" ht="14" customHeight="1" x14ac:dyDescent="0.15">
      <c r="A200" s="8" t="s">
        <v>89</v>
      </c>
      <c r="B200" s="8" t="s">
        <v>105</v>
      </c>
      <c r="C200" s="55" t="s">
        <v>5</v>
      </c>
      <c r="D200" s="7" t="s">
        <v>2</v>
      </c>
      <c r="E200" s="55">
        <v>17</v>
      </c>
      <c r="F200" s="55">
        <v>-0.20172993281249099</v>
      </c>
      <c r="G200" s="55">
        <v>0.598551000458723</v>
      </c>
      <c r="H200" s="55">
        <f>F200-1.96*G200</f>
        <v>-1.3748898937115881</v>
      </c>
      <c r="I200" s="55">
        <f>F200+1.96*G200</f>
        <v>0.97143002808660606</v>
      </c>
      <c r="J200" s="55">
        <f>EXP(F200)</f>
        <v>0.81731562827197113</v>
      </c>
      <c r="K200" s="55">
        <f t="shared" si="99"/>
        <v>0.25286743656689747</v>
      </c>
      <c r="L200" s="55">
        <f t="shared" si="99"/>
        <v>2.6417194925803842</v>
      </c>
      <c r="M200" s="55">
        <v>0.740474417620542</v>
      </c>
      <c r="N200" s="7" t="s">
        <v>82</v>
      </c>
      <c r="O200" s="55" t="s">
        <v>82</v>
      </c>
      <c r="P200" s="6" t="s">
        <v>82</v>
      </c>
      <c r="Q200" s="55"/>
      <c r="R200" s="55"/>
      <c r="S200" s="55"/>
      <c r="T200" s="7"/>
      <c r="U200" s="59"/>
      <c r="V200" s="55"/>
      <c r="W200" s="9"/>
      <c r="X200" s="7"/>
      <c r="Y200" s="55"/>
      <c r="Z200" s="55"/>
      <c r="AA200" s="6"/>
    </row>
    <row r="201" spans="1:27" ht="14" customHeight="1" x14ac:dyDescent="0.15">
      <c r="A201" s="8" t="s">
        <v>89</v>
      </c>
      <c r="B201" s="8" t="s">
        <v>105</v>
      </c>
      <c r="C201" s="55" t="s">
        <v>5</v>
      </c>
      <c r="D201" s="7" t="s">
        <v>1</v>
      </c>
      <c r="E201" s="55">
        <v>17</v>
      </c>
      <c r="F201" s="55">
        <v>-9.0504406454101904E-2</v>
      </c>
      <c r="G201" s="55">
        <v>0.36440784409173299</v>
      </c>
      <c r="H201" s="55">
        <f>F201-1.96*G201</f>
        <v>-0.80474378087389864</v>
      </c>
      <c r="I201" s="55">
        <f>F201+1.96*G201</f>
        <v>0.62373496796569472</v>
      </c>
      <c r="J201" s="55">
        <f>EXP(F201)</f>
        <v>0.91347030872709567</v>
      </c>
      <c r="K201" s="55">
        <f t="shared" si="99"/>
        <v>0.44720249371371129</v>
      </c>
      <c r="L201" s="55">
        <f t="shared" si="99"/>
        <v>1.8658840607006026</v>
      </c>
      <c r="M201" s="55">
        <v>0.80385572178749598</v>
      </c>
      <c r="N201" s="7" t="s">
        <v>82</v>
      </c>
      <c r="O201" s="55" t="s">
        <v>82</v>
      </c>
      <c r="P201" s="6" t="s">
        <v>82</v>
      </c>
      <c r="Q201" s="55"/>
      <c r="R201" s="55"/>
      <c r="S201" s="55"/>
      <c r="T201" s="7"/>
      <c r="U201" s="59"/>
      <c r="V201" s="55"/>
      <c r="W201" s="9"/>
      <c r="X201" s="7"/>
      <c r="Y201" s="55"/>
      <c r="Z201" s="55"/>
      <c r="AA201" s="6"/>
    </row>
    <row r="202" spans="1:27" ht="14" customHeight="1" thickBot="1" x14ac:dyDescent="0.2">
      <c r="A202" s="5" t="s">
        <v>89</v>
      </c>
      <c r="B202" s="8" t="s">
        <v>105</v>
      </c>
      <c r="C202" s="3" t="s">
        <v>5</v>
      </c>
      <c r="D202" s="4" t="s">
        <v>0</v>
      </c>
      <c r="E202" s="3">
        <v>17</v>
      </c>
      <c r="F202" s="3">
        <v>-0.170104705584636</v>
      </c>
      <c r="G202" s="3">
        <v>0.58007661587608705</v>
      </c>
      <c r="H202" s="3">
        <f>F202-1.96*G202</f>
        <v>-1.3070548727017668</v>
      </c>
      <c r="I202" s="3">
        <f>F202+1.96*G202</f>
        <v>0.96684546153249473</v>
      </c>
      <c r="J202" s="3">
        <f>EXP(F202)</f>
        <v>0.84357648480302183</v>
      </c>
      <c r="K202" s="3">
        <f t="shared" si="99"/>
        <v>0.2706158821271813</v>
      </c>
      <c r="L202" s="3">
        <f t="shared" si="99"/>
        <v>2.629636073533121</v>
      </c>
      <c r="M202" s="3">
        <v>0.77310401663526096</v>
      </c>
      <c r="N202" s="4" t="s">
        <v>82</v>
      </c>
      <c r="O202" s="3" t="s">
        <v>82</v>
      </c>
      <c r="P202" s="2" t="s">
        <v>82</v>
      </c>
      <c r="Q202" s="3"/>
      <c r="R202" s="3"/>
      <c r="S202" s="3"/>
      <c r="T202" s="4"/>
      <c r="U202" s="57"/>
      <c r="V202" s="3"/>
      <c r="W202" s="58"/>
      <c r="X202" s="4"/>
      <c r="Y202" s="3"/>
      <c r="Z202" s="3"/>
      <c r="AA202" s="2"/>
    </row>
    <row r="203" spans="1:27" ht="14" customHeight="1" x14ac:dyDescent="0.15">
      <c r="A203" s="8"/>
      <c r="B203" s="14"/>
      <c r="D203" s="7"/>
      <c r="E203" s="55"/>
      <c r="F203" s="55"/>
      <c r="G203" s="55"/>
      <c r="H203" s="55"/>
      <c r="I203" s="55"/>
      <c r="J203" s="55"/>
      <c r="K203" s="55"/>
      <c r="L203" s="55"/>
      <c r="M203" s="55"/>
      <c r="N203" s="7"/>
      <c r="O203" s="55"/>
      <c r="P203" s="6"/>
      <c r="Q203" s="55"/>
      <c r="R203" s="55"/>
      <c r="S203" s="55"/>
      <c r="T203" s="7"/>
      <c r="U203" s="59"/>
      <c r="V203" s="55"/>
      <c r="W203" s="9"/>
      <c r="X203" s="7"/>
      <c r="Y203" s="55"/>
      <c r="Z203" s="55"/>
      <c r="AA203" s="6"/>
    </row>
    <row r="204" spans="1:27" ht="14" customHeight="1" x14ac:dyDescent="0.15">
      <c r="A204" s="8" t="s">
        <v>86</v>
      </c>
      <c r="B204" s="8" t="s">
        <v>106</v>
      </c>
      <c r="C204" s="1" t="s">
        <v>6</v>
      </c>
      <c r="D204" s="7" t="s">
        <v>4</v>
      </c>
      <c r="E204" s="1">
        <v>71</v>
      </c>
      <c r="F204" s="1">
        <v>-0.12570495769619</v>
      </c>
      <c r="G204" s="1">
        <v>0.28428922682900398</v>
      </c>
      <c r="H204" s="1">
        <f t="shared" ref="H204:H208" si="100">F204-1.96*G204</f>
        <v>-0.68291184228103785</v>
      </c>
      <c r="I204" s="1">
        <f t="shared" ref="I204:I208" si="101">F204+1.96*G204</f>
        <v>0.43150192688865779</v>
      </c>
      <c r="J204" s="1">
        <f t="shared" ref="J204:J208" si="102">EXP(F204)</f>
        <v>0.88187499883492726</v>
      </c>
      <c r="K204" s="1">
        <f t="shared" ref="K204:K208" si="103">EXP(H204)</f>
        <v>0.50514394926232831</v>
      </c>
      <c r="L204" s="1">
        <f t="shared" ref="L204:L208" si="104">EXP(I204)</f>
        <v>1.5395681066868141</v>
      </c>
      <c r="M204" s="1">
        <v>0.658364181835566</v>
      </c>
      <c r="N204" s="7">
        <v>89.358067684145098</v>
      </c>
      <c r="O204" s="55">
        <v>70</v>
      </c>
      <c r="P204" s="6">
        <v>5.92754886367882E-2</v>
      </c>
      <c r="Q204" s="1">
        <v>-6.1014422828824097E-3</v>
      </c>
      <c r="R204" s="1">
        <v>8.5670307700706008E-3</v>
      </c>
      <c r="S204" s="1">
        <v>0.47874204295256501</v>
      </c>
      <c r="T204" s="7">
        <v>3.7802989231216499E-3</v>
      </c>
      <c r="U204" s="59">
        <v>5.13775524916848E-5</v>
      </c>
      <c r="V204" s="55" t="b">
        <v>1</v>
      </c>
      <c r="W204" s="6">
        <v>0</v>
      </c>
      <c r="X204" s="7">
        <v>71</v>
      </c>
      <c r="Y204" s="55">
        <v>-4.4205300268029601E-2</v>
      </c>
      <c r="Z204" s="55">
        <v>0.29682906885454002</v>
      </c>
      <c r="AA204" s="6">
        <v>0.88161273112983296</v>
      </c>
    </row>
    <row r="205" spans="1:27" ht="14" customHeight="1" x14ac:dyDescent="0.15">
      <c r="A205" s="8" t="s">
        <v>86</v>
      </c>
      <c r="B205" s="8" t="s">
        <v>106</v>
      </c>
      <c r="C205" s="1" t="s">
        <v>6</v>
      </c>
      <c r="D205" s="7" t="s">
        <v>3</v>
      </c>
      <c r="E205" s="1">
        <v>71</v>
      </c>
      <c r="F205" s="1">
        <v>0.31222431943250101</v>
      </c>
      <c r="G205" s="1">
        <v>0.67785740369370595</v>
      </c>
      <c r="H205" s="1">
        <f t="shared" si="100"/>
        <v>-1.0163761918071628</v>
      </c>
      <c r="I205" s="1">
        <f t="shared" si="101"/>
        <v>1.6408248306721647</v>
      </c>
      <c r="J205" s="1">
        <f t="shared" si="102"/>
        <v>1.36646118244941</v>
      </c>
      <c r="K205" s="1">
        <f t="shared" si="103"/>
        <v>0.36190403759797285</v>
      </c>
      <c r="L205" s="1">
        <f t="shared" si="104"/>
        <v>5.1594234082993786</v>
      </c>
      <c r="M205" s="1">
        <v>0.64653064779842895</v>
      </c>
      <c r="N205" s="7">
        <v>88.705976764204905</v>
      </c>
      <c r="O205" s="55">
        <v>69</v>
      </c>
      <c r="P205" s="6">
        <v>5.5289545148111401E-2</v>
      </c>
      <c r="T205" s="7"/>
      <c r="U205" s="59"/>
      <c r="V205" s="55"/>
      <c r="W205" s="6"/>
      <c r="X205" s="7"/>
      <c r="Y205" s="55"/>
      <c r="Z205" s="55"/>
      <c r="AA205" s="6"/>
    </row>
    <row r="206" spans="1:27" ht="14" customHeight="1" x14ac:dyDescent="0.15">
      <c r="A206" s="8" t="s">
        <v>86</v>
      </c>
      <c r="B206" s="8" t="s">
        <v>106</v>
      </c>
      <c r="C206" s="1" t="s">
        <v>6</v>
      </c>
      <c r="D206" s="7" t="s">
        <v>2</v>
      </c>
      <c r="E206" s="1">
        <v>71</v>
      </c>
      <c r="F206" s="1">
        <v>0.166536803866002</v>
      </c>
      <c r="G206" s="1">
        <v>0.90683321847782605</v>
      </c>
      <c r="H206" s="1">
        <f t="shared" si="100"/>
        <v>-1.6108563043505371</v>
      </c>
      <c r="I206" s="1">
        <f t="shared" si="101"/>
        <v>1.9439299120825411</v>
      </c>
      <c r="J206" s="1">
        <f t="shared" si="102"/>
        <v>1.1812070080548416</v>
      </c>
      <c r="K206" s="1">
        <f t="shared" si="103"/>
        <v>0.19971652270519019</v>
      </c>
      <c r="L206" s="1">
        <f t="shared" si="104"/>
        <v>6.986152056820341</v>
      </c>
      <c r="M206" s="1">
        <v>0.85482166343691102</v>
      </c>
      <c r="N206" s="7" t="s">
        <v>163</v>
      </c>
      <c r="O206" s="55" t="s">
        <v>163</v>
      </c>
      <c r="P206" s="6" t="s">
        <v>163</v>
      </c>
      <c r="T206" s="7"/>
      <c r="U206" s="59"/>
      <c r="V206" s="55"/>
      <c r="W206" s="6"/>
      <c r="X206" s="7"/>
      <c r="Y206" s="55"/>
      <c r="Z206" s="55"/>
      <c r="AA206" s="6"/>
    </row>
    <row r="207" spans="1:27" ht="14" customHeight="1" x14ac:dyDescent="0.15">
      <c r="A207" s="8" t="s">
        <v>86</v>
      </c>
      <c r="B207" s="8" t="s">
        <v>106</v>
      </c>
      <c r="C207" s="1" t="s">
        <v>6</v>
      </c>
      <c r="D207" s="7" t="s">
        <v>1</v>
      </c>
      <c r="E207" s="1">
        <v>71</v>
      </c>
      <c r="F207" s="1">
        <v>-2.9948975026651399E-2</v>
      </c>
      <c r="G207" s="1">
        <v>0.41996576587338802</v>
      </c>
      <c r="H207" s="1">
        <f t="shared" si="100"/>
        <v>-0.85308187613849185</v>
      </c>
      <c r="I207" s="1">
        <f t="shared" si="101"/>
        <v>0.79318392608518906</v>
      </c>
      <c r="J207" s="1">
        <f t="shared" si="102"/>
        <v>0.97049505176931594</v>
      </c>
      <c r="K207" s="1">
        <f t="shared" si="103"/>
        <v>0.42609971977021971</v>
      </c>
      <c r="L207" s="1">
        <f t="shared" si="104"/>
        <v>2.2104230578152899</v>
      </c>
      <c r="M207" s="1">
        <v>0.94314873175930702</v>
      </c>
      <c r="N207" s="7" t="s">
        <v>163</v>
      </c>
      <c r="O207" s="55" t="s">
        <v>163</v>
      </c>
      <c r="P207" s="6" t="s">
        <v>163</v>
      </c>
      <c r="T207" s="7"/>
      <c r="U207" s="59"/>
      <c r="V207" s="55"/>
      <c r="W207" s="6"/>
      <c r="X207" s="7"/>
      <c r="Y207" s="55"/>
      <c r="Z207" s="55"/>
      <c r="AA207" s="6"/>
    </row>
    <row r="208" spans="1:27" ht="14" customHeight="1" x14ac:dyDescent="0.15">
      <c r="A208" s="8" t="s">
        <v>86</v>
      </c>
      <c r="B208" s="8" t="s">
        <v>106</v>
      </c>
      <c r="C208" s="1" t="s">
        <v>6</v>
      </c>
      <c r="D208" s="7" t="s">
        <v>0</v>
      </c>
      <c r="E208" s="1">
        <v>71</v>
      </c>
      <c r="F208" s="1">
        <v>0.23321257018952599</v>
      </c>
      <c r="G208" s="1">
        <v>0.565914896243778</v>
      </c>
      <c r="H208" s="1">
        <f t="shared" si="100"/>
        <v>-0.87598062644827879</v>
      </c>
      <c r="I208" s="1">
        <f t="shared" si="101"/>
        <v>1.3424057668273308</v>
      </c>
      <c r="J208" s="1">
        <f t="shared" si="102"/>
        <v>1.2626498525206358</v>
      </c>
      <c r="K208" s="1">
        <f t="shared" si="103"/>
        <v>0.41645343412437141</v>
      </c>
      <c r="L208" s="1">
        <f t="shared" si="104"/>
        <v>3.8282422941775032</v>
      </c>
      <c r="M208" s="1">
        <v>0.68152664877043001</v>
      </c>
      <c r="N208" s="7" t="s">
        <v>163</v>
      </c>
      <c r="O208" s="55" t="s">
        <v>163</v>
      </c>
      <c r="P208" s="6" t="s">
        <v>163</v>
      </c>
      <c r="T208" s="7"/>
      <c r="U208" s="59"/>
      <c r="V208" s="55"/>
      <c r="W208" s="6"/>
      <c r="X208" s="7"/>
      <c r="Y208" s="55"/>
      <c r="Z208" s="55"/>
      <c r="AA208" s="6"/>
    </row>
    <row r="209" spans="1:27" ht="14" customHeight="1" x14ac:dyDescent="0.15">
      <c r="A209" s="8"/>
      <c r="B209" s="8"/>
      <c r="D209" s="7"/>
      <c r="E209" s="55"/>
      <c r="F209" s="55"/>
      <c r="G209" s="55"/>
      <c r="H209" s="55"/>
      <c r="I209" s="55"/>
      <c r="J209" s="55"/>
      <c r="K209" s="55"/>
      <c r="L209" s="55"/>
      <c r="M209" s="55"/>
      <c r="N209" s="7"/>
      <c r="O209" s="55"/>
      <c r="P209" s="6"/>
      <c r="Q209" s="55"/>
      <c r="R209" s="55"/>
      <c r="S209" s="55"/>
      <c r="T209" s="7"/>
      <c r="U209" s="59"/>
      <c r="V209" s="55"/>
      <c r="W209" s="9"/>
      <c r="X209" s="7"/>
      <c r="Y209" s="55"/>
      <c r="Z209" s="55"/>
      <c r="AA209" s="6"/>
    </row>
    <row r="210" spans="1:27" ht="14" customHeight="1" x14ac:dyDescent="0.15">
      <c r="A210" s="8" t="s">
        <v>86</v>
      </c>
      <c r="B210" s="8" t="s">
        <v>106</v>
      </c>
      <c r="C210" s="55" t="s">
        <v>5</v>
      </c>
      <c r="D210" s="7" t="s">
        <v>4</v>
      </c>
      <c r="E210" s="55">
        <v>18</v>
      </c>
      <c r="F210" s="55">
        <v>0.249515563300541</v>
      </c>
      <c r="G210" s="55">
        <v>0.27773959463911202</v>
      </c>
      <c r="H210" s="55">
        <f>F210-1.96*G210</f>
        <v>-0.29485404219211853</v>
      </c>
      <c r="I210" s="55">
        <f>F210+1.96*G210</f>
        <v>0.79388516879320059</v>
      </c>
      <c r="J210" s="55">
        <f>EXP(F210)</f>
        <v>1.2834035382953795</v>
      </c>
      <c r="K210" s="55">
        <f t="shared" ref="K210:L214" si="105">EXP(H210)</f>
        <v>0.74464026559533225</v>
      </c>
      <c r="L210" s="55">
        <f t="shared" si="105"/>
        <v>2.2119736444714557</v>
      </c>
      <c r="M210" s="55">
        <v>0.368983251927126</v>
      </c>
      <c r="N210" s="7">
        <v>25.444416187237302</v>
      </c>
      <c r="O210" s="55">
        <v>17</v>
      </c>
      <c r="P210" s="6">
        <v>8.5195113014073398E-2</v>
      </c>
      <c r="Q210" s="55">
        <v>1.8798666750802301E-2</v>
      </c>
      <c r="R210" s="55">
        <v>2.94632315880962E-2</v>
      </c>
      <c r="S210" s="55">
        <v>0.532475051312575</v>
      </c>
      <c r="T210" s="7">
        <v>1.26542736306009E-3</v>
      </c>
      <c r="U210" s="59">
        <v>1.52720991660547E-5</v>
      </c>
      <c r="V210" s="55" t="b">
        <v>1</v>
      </c>
      <c r="W210" s="9">
        <v>2.78163746245685E-67</v>
      </c>
      <c r="X210" s="7">
        <v>18</v>
      </c>
      <c r="Y210" s="55">
        <v>6.3324295872787498E-2</v>
      </c>
      <c r="Z210" s="55">
        <v>0.240080267115967</v>
      </c>
      <c r="AA210" s="6">
        <v>0.79196253284033102</v>
      </c>
    </row>
    <row r="211" spans="1:27" ht="14" customHeight="1" x14ac:dyDescent="0.15">
      <c r="A211" s="8" t="s">
        <v>86</v>
      </c>
      <c r="B211" s="8" t="s">
        <v>106</v>
      </c>
      <c r="C211" s="55" t="s">
        <v>5</v>
      </c>
      <c r="D211" s="7" t="s">
        <v>3</v>
      </c>
      <c r="E211" s="55">
        <v>18</v>
      </c>
      <c r="F211" s="55">
        <v>-0.31955887165187502</v>
      </c>
      <c r="G211" s="55">
        <v>0.935647028625192</v>
      </c>
      <c r="H211" s="55">
        <f>F211-1.96*G211</f>
        <v>-2.1534270477572512</v>
      </c>
      <c r="I211" s="55">
        <f>F211+1.96*G211</f>
        <v>1.5143093044535014</v>
      </c>
      <c r="J211" s="55">
        <f>EXP(F211)</f>
        <v>0.72646943266150044</v>
      </c>
      <c r="K211" s="55">
        <f t="shared" si="105"/>
        <v>0.1160856442543087</v>
      </c>
      <c r="L211" s="55">
        <f t="shared" si="105"/>
        <v>4.5462799468585784</v>
      </c>
      <c r="M211" s="55">
        <v>0.73714309221398799</v>
      </c>
      <c r="N211" s="7">
        <v>24.813089428250102</v>
      </c>
      <c r="O211" s="55">
        <v>16</v>
      </c>
      <c r="P211" s="6">
        <v>7.3188978761584395E-2</v>
      </c>
      <c r="Q211" s="55"/>
      <c r="R211" s="55"/>
      <c r="S211" s="55"/>
      <c r="T211" s="7"/>
      <c r="U211" s="59"/>
      <c r="V211" s="55"/>
      <c r="W211" s="9"/>
      <c r="X211" s="7"/>
      <c r="Y211" s="55"/>
      <c r="Z211" s="55"/>
      <c r="AA211" s="6"/>
    </row>
    <row r="212" spans="1:27" ht="14" customHeight="1" x14ac:dyDescent="0.15">
      <c r="A212" s="8" t="s">
        <v>86</v>
      </c>
      <c r="B212" s="8" t="s">
        <v>106</v>
      </c>
      <c r="C212" s="55" t="s">
        <v>5</v>
      </c>
      <c r="D212" s="7" t="s">
        <v>2</v>
      </c>
      <c r="E212" s="55">
        <v>18</v>
      </c>
      <c r="F212" s="55">
        <v>0.21328308628897899</v>
      </c>
      <c r="G212" s="55">
        <v>0.55170831943207999</v>
      </c>
      <c r="H212" s="55">
        <f>F212-1.96*G212</f>
        <v>-0.86806521979789775</v>
      </c>
      <c r="I212" s="55">
        <f>F212+1.96*G212</f>
        <v>1.2946313923758557</v>
      </c>
      <c r="J212" s="55">
        <f>EXP(F212)</f>
        <v>1.2377349874579107</v>
      </c>
      <c r="K212" s="55">
        <f t="shared" si="105"/>
        <v>0.41976291306298352</v>
      </c>
      <c r="L212" s="55">
        <f t="shared" si="105"/>
        <v>3.6496504371923071</v>
      </c>
      <c r="M212" s="55">
        <v>0.70385833486138305</v>
      </c>
      <c r="N212" s="7" t="s">
        <v>82</v>
      </c>
      <c r="O212" s="55" t="s">
        <v>82</v>
      </c>
      <c r="P212" s="6" t="s">
        <v>82</v>
      </c>
      <c r="Q212" s="55"/>
      <c r="R212" s="55"/>
      <c r="S212" s="55"/>
      <c r="T212" s="7"/>
      <c r="U212" s="59"/>
      <c r="V212" s="55"/>
      <c r="W212" s="9"/>
      <c r="X212" s="7"/>
      <c r="Y212" s="55"/>
      <c r="Z212" s="55"/>
      <c r="AA212" s="6"/>
    </row>
    <row r="213" spans="1:27" ht="14" customHeight="1" x14ac:dyDescent="0.15">
      <c r="A213" s="8" t="s">
        <v>86</v>
      </c>
      <c r="B213" s="8" t="s">
        <v>106</v>
      </c>
      <c r="C213" s="55" t="s">
        <v>5</v>
      </c>
      <c r="D213" s="7" t="s">
        <v>1</v>
      </c>
      <c r="E213" s="55">
        <v>18</v>
      </c>
      <c r="F213" s="55">
        <v>0.16078088793572601</v>
      </c>
      <c r="G213" s="55">
        <v>0.32062055575801002</v>
      </c>
      <c r="H213" s="55">
        <f>F213-1.96*G213</f>
        <v>-0.46763540134997361</v>
      </c>
      <c r="I213" s="55">
        <f>F213+1.96*G213</f>
        <v>0.78919717722142557</v>
      </c>
      <c r="J213" s="55">
        <f>EXP(F213)</f>
        <v>1.1744276093617931</v>
      </c>
      <c r="K213" s="55">
        <f t="shared" si="105"/>
        <v>0.62648189647653663</v>
      </c>
      <c r="L213" s="55">
        <f t="shared" si="105"/>
        <v>2.2016281992961217</v>
      </c>
      <c r="M213" s="55">
        <v>0.61604192697468096</v>
      </c>
      <c r="N213" s="7" t="s">
        <v>82</v>
      </c>
      <c r="O213" s="55" t="s">
        <v>82</v>
      </c>
      <c r="P213" s="6" t="s">
        <v>82</v>
      </c>
      <c r="Q213" s="55"/>
      <c r="R213" s="55"/>
      <c r="S213" s="55"/>
      <c r="T213" s="7"/>
      <c r="U213" s="59"/>
      <c r="V213" s="55"/>
      <c r="W213" s="9"/>
      <c r="X213" s="7"/>
      <c r="Y213" s="55"/>
      <c r="Z213" s="55"/>
      <c r="AA213" s="6"/>
    </row>
    <row r="214" spans="1:27" ht="14" customHeight="1" thickBot="1" x14ac:dyDescent="0.2">
      <c r="A214" s="8" t="s">
        <v>86</v>
      </c>
      <c r="B214" s="5" t="s">
        <v>106</v>
      </c>
      <c r="C214" s="55" t="s">
        <v>5</v>
      </c>
      <c r="D214" s="7" t="s">
        <v>0</v>
      </c>
      <c r="E214" s="55">
        <v>18</v>
      </c>
      <c r="F214" s="55">
        <v>0.22834786352666001</v>
      </c>
      <c r="G214" s="55">
        <v>0.51540764716696297</v>
      </c>
      <c r="H214" s="55">
        <f>F214-1.96*G214</f>
        <v>-0.78185112492058728</v>
      </c>
      <c r="I214" s="55">
        <f>F214+1.96*G214</f>
        <v>1.2385468519739073</v>
      </c>
      <c r="J214" s="55">
        <f>EXP(F214)</f>
        <v>1.2565223477110836</v>
      </c>
      <c r="K214" s="55">
        <f t="shared" si="105"/>
        <v>0.45755822943111518</v>
      </c>
      <c r="L214" s="55">
        <f t="shared" si="105"/>
        <v>3.4505955936151875</v>
      </c>
      <c r="M214" s="55">
        <v>0.66332063582551803</v>
      </c>
      <c r="N214" s="7" t="s">
        <v>82</v>
      </c>
      <c r="O214" s="55" t="s">
        <v>82</v>
      </c>
      <c r="P214" s="6" t="s">
        <v>82</v>
      </c>
      <c r="Q214" s="55"/>
      <c r="R214" s="55"/>
      <c r="S214" s="55"/>
      <c r="T214" s="7"/>
      <c r="U214" s="59"/>
      <c r="V214" s="55"/>
      <c r="W214" s="9"/>
      <c r="X214" s="7"/>
      <c r="Y214" s="55"/>
      <c r="Z214" s="55"/>
      <c r="AA214" s="6"/>
    </row>
    <row r="215" spans="1:27" ht="14" customHeight="1" x14ac:dyDescent="0.15">
      <c r="A215" s="14"/>
      <c r="B215" s="8"/>
      <c r="C215" s="56"/>
      <c r="D215" s="13"/>
      <c r="E215" s="56"/>
      <c r="F215" s="56"/>
      <c r="G215" s="56"/>
      <c r="H215" s="56"/>
      <c r="I215" s="56"/>
      <c r="J215" s="56"/>
      <c r="K215" s="56"/>
      <c r="L215" s="56"/>
      <c r="M215" s="56"/>
      <c r="N215" s="13"/>
      <c r="O215" s="56"/>
      <c r="P215" s="12"/>
      <c r="Q215" s="56"/>
      <c r="R215" s="56"/>
      <c r="S215" s="56"/>
      <c r="T215" s="13"/>
      <c r="U215" s="160"/>
      <c r="V215" s="56"/>
      <c r="W215" s="161"/>
      <c r="X215" s="13"/>
      <c r="Y215" s="56"/>
      <c r="Z215" s="56"/>
      <c r="AA215" s="12"/>
    </row>
    <row r="216" spans="1:27" ht="14" customHeight="1" x14ac:dyDescent="0.15">
      <c r="A216" s="8" t="s">
        <v>87</v>
      </c>
      <c r="B216" s="8" t="s">
        <v>107</v>
      </c>
      <c r="C216" s="55" t="s">
        <v>6</v>
      </c>
      <c r="D216" s="7" t="s">
        <v>4</v>
      </c>
      <c r="E216" s="55">
        <v>70</v>
      </c>
      <c r="F216" s="55">
        <v>-0.13925229760190799</v>
      </c>
      <c r="G216" s="55">
        <v>0.182929452147813</v>
      </c>
      <c r="H216" s="55">
        <f t="shared" ref="H216:H220" si="106">F216-1.96*G216</f>
        <v>-0.49779402381162147</v>
      </c>
      <c r="I216" s="55">
        <f t="shared" ref="I216:I220" si="107">F216+1.96*G216</f>
        <v>0.21928942860780548</v>
      </c>
      <c r="J216" s="55">
        <f t="shared" ref="J216:J220" si="108">EXP(F216)</f>
        <v>0.87000849970801153</v>
      </c>
      <c r="K216" s="55">
        <f t="shared" ref="K216:K220" si="109">EXP(H216)</f>
        <v>0.60787012878072411</v>
      </c>
      <c r="L216" s="55">
        <f t="shared" ref="L216:L220" si="110">EXP(I216)</f>
        <v>1.2451916186150114</v>
      </c>
      <c r="M216" s="55">
        <v>0.44651672930060099</v>
      </c>
      <c r="N216" s="7">
        <v>64.384018818170802</v>
      </c>
      <c r="O216" s="55">
        <v>69</v>
      </c>
      <c r="P216" s="6">
        <v>0.63493320692703903</v>
      </c>
      <c r="Q216" s="55">
        <v>1.77833507707322E-3</v>
      </c>
      <c r="R216" s="55">
        <v>5.45848593827232E-3</v>
      </c>
      <c r="S216" s="55">
        <v>0.74558161821927704</v>
      </c>
      <c r="T216" s="7">
        <v>3.7802989231216499E-3</v>
      </c>
      <c r="U216" s="55">
        <v>2.7933894689137701E-4</v>
      </c>
      <c r="V216" s="55" t="b">
        <v>1</v>
      </c>
      <c r="W216" s="9">
        <v>3.3275492667841602E-86</v>
      </c>
      <c r="X216" s="7">
        <v>70</v>
      </c>
      <c r="Y216" s="55">
        <v>-0.13841704810515401</v>
      </c>
      <c r="Z216" s="55">
        <v>0.19336724947417</v>
      </c>
      <c r="AA216" s="6">
        <v>0.47409961552027202</v>
      </c>
    </row>
    <row r="217" spans="1:27" ht="14" customHeight="1" x14ac:dyDescent="0.15">
      <c r="A217" s="8" t="s">
        <v>87</v>
      </c>
      <c r="B217" s="8" t="s">
        <v>107</v>
      </c>
      <c r="C217" s="55" t="s">
        <v>6</v>
      </c>
      <c r="D217" s="7" t="s">
        <v>3</v>
      </c>
      <c r="E217" s="55">
        <v>70</v>
      </c>
      <c r="F217" s="55">
        <v>-0.26462269661052901</v>
      </c>
      <c r="G217" s="55">
        <v>0.42608317397948797</v>
      </c>
      <c r="H217" s="55">
        <f t="shared" si="106"/>
        <v>-1.0997457176103254</v>
      </c>
      <c r="I217" s="55">
        <f t="shared" si="107"/>
        <v>0.57050032438926745</v>
      </c>
      <c r="J217" s="55">
        <f t="shared" si="108"/>
        <v>0.76749547399696649</v>
      </c>
      <c r="K217" s="55">
        <f t="shared" si="109"/>
        <v>0.33295573771525266</v>
      </c>
      <c r="L217" s="55">
        <f t="shared" si="110"/>
        <v>1.7691519799234987</v>
      </c>
      <c r="M217" s="55">
        <v>0.53663727442253595</v>
      </c>
      <c r="N217" s="7">
        <v>64.277877910286804</v>
      </c>
      <c r="O217" s="55">
        <v>68</v>
      </c>
      <c r="P217" s="6">
        <v>0.60554088228305203</v>
      </c>
      <c r="Q217" s="55"/>
      <c r="R217" s="55"/>
      <c r="S217" s="55"/>
      <c r="T217" s="7"/>
      <c r="U217" s="55"/>
      <c r="V217" s="55"/>
      <c r="W217" s="9"/>
      <c r="X217" s="7"/>
      <c r="Y217" s="55"/>
      <c r="Z217" s="55"/>
      <c r="AA217" s="6"/>
    </row>
    <row r="218" spans="1:27" ht="14" customHeight="1" x14ac:dyDescent="0.15">
      <c r="A218" s="8" t="s">
        <v>87</v>
      </c>
      <c r="B218" s="8" t="s">
        <v>107</v>
      </c>
      <c r="C218" s="55" t="s">
        <v>6</v>
      </c>
      <c r="D218" s="7" t="s">
        <v>2</v>
      </c>
      <c r="E218" s="55">
        <v>70</v>
      </c>
      <c r="F218" s="55">
        <v>-1.0116660911711299</v>
      </c>
      <c r="G218" s="55">
        <v>0.61536310272991201</v>
      </c>
      <c r="H218" s="55">
        <f t="shared" si="106"/>
        <v>-2.2177777725217576</v>
      </c>
      <c r="I218" s="55">
        <f t="shared" si="107"/>
        <v>0.1944455901794977</v>
      </c>
      <c r="J218" s="55">
        <f t="shared" si="108"/>
        <v>0.36361266277508619</v>
      </c>
      <c r="K218" s="55">
        <f t="shared" si="109"/>
        <v>0.1088507313416406</v>
      </c>
      <c r="L218" s="55">
        <f t="shared" si="110"/>
        <v>1.2146373928845648</v>
      </c>
      <c r="M218" s="55">
        <v>0.104722276341391</v>
      </c>
      <c r="N218" s="7" t="s">
        <v>163</v>
      </c>
      <c r="O218" s="55" t="s">
        <v>163</v>
      </c>
      <c r="P218" s="6" t="s">
        <v>163</v>
      </c>
      <c r="Q218" s="55"/>
      <c r="R218" s="55"/>
      <c r="S218" s="55"/>
      <c r="T218" s="7"/>
      <c r="U218" s="55"/>
      <c r="V218" s="55"/>
      <c r="W218" s="9"/>
      <c r="X218" s="7"/>
      <c r="Y218" s="55"/>
      <c r="Z218" s="55"/>
      <c r="AA218" s="6"/>
    </row>
    <row r="219" spans="1:27" ht="14" customHeight="1" x14ac:dyDescent="0.15">
      <c r="A219" s="8" t="s">
        <v>87</v>
      </c>
      <c r="B219" s="8" t="s">
        <v>107</v>
      </c>
      <c r="C219" s="55" t="s">
        <v>6</v>
      </c>
      <c r="D219" s="7" t="s">
        <v>1</v>
      </c>
      <c r="E219" s="55">
        <v>70</v>
      </c>
      <c r="F219" s="55">
        <v>-0.37934727533319501</v>
      </c>
      <c r="G219" s="55">
        <v>0.28440795528354201</v>
      </c>
      <c r="H219" s="55">
        <f t="shared" si="106"/>
        <v>-0.93678686768893737</v>
      </c>
      <c r="I219" s="55">
        <f t="shared" si="107"/>
        <v>0.17809231702254735</v>
      </c>
      <c r="J219" s="55">
        <f t="shared" si="108"/>
        <v>0.68430792813392871</v>
      </c>
      <c r="K219" s="55">
        <f t="shared" si="109"/>
        <v>0.39188499290307793</v>
      </c>
      <c r="L219" s="55">
        <f t="shared" si="110"/>
        <v>1.1949356290424873</v>
      </c>
      <c r="M219" s="55">
        <v>0.182264864421575</v>
      </c>
      <c r="N219" s="7" t="s">
        <v>163</v>
      </c>
      <c r="O219" s="55" t="s">
        <v>163</v>
      </c>
      <c r="P219" s="6" t="s">
        <v>163</v>
      </c>
      <c r="Q219" s="55"/>
      <c r="R219" s="55"/>
      <c r="S219" s="55"/>
      <c r="T219" s="7"/>
      <c r="U219" s="55"/>
      <c r="V219" s="55"/>
      <c r="W219" s="9"/>
      <c r="X219" s="7"/>
      <c r="Y219" s="55"/>
      <c r="Z219" s="55"/>
      <c r="AA219" s="6"/>
    </row>
    <row r="220" spans="1:27" ht="14" customHeight="1" x14ac:dyDescent="0.15">
      <c r="A220" s="8" t="s">
        <v>87</v>
      </c>
      <c r="B220" s="8" t="s">
        <v>107</v>
      </c>
      <c r="C220" s="55" t="s">
        <v>6</v>
      </c>
      <c r="D220" s="7" t="s">
        <v>0</v>
      </c>
      <c r="E220" s="55">
        <v>70</v>
      </c>
      <c r="F220" s="55">
        <v>-0.94110397652032096</v>
      </c>
      <c r="G220" s="55">
        <v>0.50638703466014401</v>
      </c>
      <c r="H220" s="55">
        <f t="shared" si="106"/>
        <v>-1.9336225644542031</v>
      </c>
      <c r="I220" s="55">
        <f t="shared" si="107"/>
        <v>5.1414611413561295E-2</v>
      </c>
      <c r="J220" s="55">
        <f t="shared" si="108"/>
        <v>0.39019682935413053</v>
      </c>
      <c r="K220" s="55">
        <f t="shared" si="109"/>
        <v>0.14462334101817834</v>
      </c>
      <c r="L220" s="55">
        <f t="shared" si="110"/>
        <v>1.052759288826546</v>
      </c>
      <c r="M220" s="55">
        <v>6.7368356467148602E-2</v>
      </c>
      <c r="N220" s="7" t="s">
        <v>163</v>
      </c>
      <c r="O220" s="55" t="s">
        <v>163</v>
      </c>
      <c r="P220" s="6" t="s">
        <v>163</v>
      </c>
      <c r="Q220" s="55"/>
      <c r="R220" s="55"/>
      <c r="S220" s="55"/>
      <c r="T220" s="7"/>
      <c r="U220" s="55"/>
      <c r="V220" s="55"/>
      <c r="W220" s="9"/>
      <c r="X220" s="7"/>
      <c r="Y220" s="55"/>
      <c r="Z220" s="55"/>
      <c r="AA220" s="6"/>
    </row>
    <row r="221" spans="1:27" ht="14" customHeight="1" x14ac:dyDescent="0.15">
      <c r="A221" s="8"/>
      <c r="B221" s="8"/>
      <c r="C221" s="55"/>
      <c r="D221" s="7"/>
      <c r="E221" s="55"/>
      <c r="F221" s="55"/>
      <c r="G221" s="55"/>
      <c r="H221" s="55"/>
      <c r="I221" s="55"/>
      <c r="J221" s="55"/>
      <c r="K221" s="55"/>
      <c r="L221" s="55"/>
      <c r="M221" s="55"/>
      <c r="N221" s="7"/>
      <c r="O221" s="55"/>
      <c r="P221" s="6"/>
      <c r="Q221" s="55"/>
      <c r="R221" s="55"/>
      <c r="S221" s="55"/>
      <c r="T221" s="7"/>
      <c r="U221" s="55"/>
      <c r="V221" s="55"/>
      <c r="W221" s="9"/>
      <c r="X221" s="7"/>
      <c r="Y221" s="55"/>
      <c r="Z221" s="55"/>
      <c r="AA221" s="6"/>
    </row>
    <row r="222" spans="1:27" ht="14" customHeight="1" x14ac:dyDescent="0.15">
      <c r="A222" s="8" t="s">
        <v>87</v>
      </c>
      <c r="B222" s="8" t="s">
        <v>107</v>
      </c>
      <c r="C222" s="55" t="s">
        <v>5</v>
      </c>
      <c r="D222" s="7" t="s">
        <v>4</v>
      </c>
      <c r="E222" s="55">
        <v>18</v>
      </c>
      <c r="F222" s="55">
        <v>-9.6098670964577795E-4</v>
      </c>
      <c r="G222" s="55">
        <v>0.16175872125170199</v>
      </c>
      <c r="H222" s="55">
        <f>F222-1.96*G222</f>
        <v>-0.31800808036298167</v>
      </c>
      <c r="I222" s="55">
        <f>F222+1.96*G222</f>
        <v>0.3160861069436901</v>
      </c>
      <c r="J222" s="55">
        <f>EXP(F222)</f>
        <v>0.99903947489020661</v>
      </c>
      <c r="K222" s="55">
        <f t="shared" ref="K222:L226" si="111">EXP(H222)</f>
        <v>0.727596909143712</v>
      </c>
      <c r="L222" s="55">
        <f t="shared" si="111"/>
        <v>1.3717483676002851</v>
      </c>
      <c r="M222" s="55">
        <v>0.995259903499777</v>
      </c>
      <c r="N222" s="7">
        <v>15.8645473032003</v>
      </c>
      <c r="O222" s="55">
        <v>17</v>
      </c>
      <c r="P222" s="6">
        <v>0.533456873849663</v>
      </c>
      <c r="Q222" s="55">
        <v>4.4333960312848402E-3</v>
      </c>
      <c r="R222" s="55">
        <v>1.6417072060761699E-2</v>
      </c>
      <c r="S222" s="55">
        <v>0.79057553702360805</v>
      </c>
      <c r="T222" s="7">
        <v>1.26542736306009E-3</v>
      </c>
      <c r="U222" s="59">
        <v>6.5526447004074701E-5</v>
      </c>
      <c r="V222" s="55" t="b">
        <v>1</v>
      </c>
      <c r="W222" s="9">
        <v>1.2220245760493999E-25</v>
      </c>
      <c r="X222" s="7">
        <v>18</v>
      </c>
      <c r="Y222" s="55">
        <v>5.8231656266909603E-3</v>
      </c>
      <c r="Z222" s="55">
        <v>0.17347965585449901</v>
      </c>
      <c r="AA222" s="6">
        <v>0.97322255704472804</v>
      </c>
    </row>
    <row r="223" spans="1:27" ht="14" customHeight="1" x14ac:dyDescent="0.15">
      <c r="A223" s="8" t="s">
        <v>87</v>
      </c>
      <c r="B223" s="8" t="s">
        <v>107</v>
      </c>
      <c r="C223" s="55" t="s">
        <v>5</v>
      </c>
      <c r="D223" s="7" t="s">
        <v>3</v>
      </c>
      <c r="E223" s="55">
        <v>18</v>
      </c>
      <c r="F223" s="55">
        <v>-0.13322016459225999</v>
      </c>
      <c r="G223" s="55">
        <v>0.51578348213270897</v>
      </c>
      <c r="H223" s="55">
        <f>F223-1.96*G223</f>
        <v>-1.1441557895723695</v>
      </c>
      <c r="I223" s="55">
        <f>F223+1.96*G223</f>
        <v>0.87771546038784964</v>
      </c>
      <c r="J223" s="55">
        <f>EXP(F223)</f>
        <v>0.87527236691013999</v>
      </c>
      <c r="K223" s="55">
        <f t="shared" si="111"/>
        <v>0.31849267916975671</v>
      </c>
      <c r="L223" s="55">
        <f t="shared" si="111"/>
        <v>2.4053981971376692</v>
      </c>
      <c r="M223" s="55">
        <v>0.79947844445202798</v>
      </c>
      <c r="N223" s="7">
        <v>15.791621428420701</v>
      </c>
      <c r="O223" s="55">
        <v>16</v>
      </c>
      <c r="P223" s="6">
        <v>0.46759642257829298</v>
      </c>
      <c r="Q223" s="55"/>
      <c r="R223" s="55"/>
      <c r="S223" s="55"/>
      <c r="T223" s="7"/>
      <c r="U223" s="59"/>
      <c r="V223" s="55"/>
      <c r="W223" s="9"/>
      <c r="X223" s="7"/>
      <c r="Y223" s="55"/>
      <c r="Z223" s="55"/>
      <c r="AA223" s="6"/>
    </row>
    <row r="224" spans="1:27" ht="14" customHeight="1" x14ac:dyDescent="0.15">
      <c r="A224" s="8" t="s">
        <v>87</v>
      </c>
      <c r="B224" s="8" t="s">
        <v>107</v>
      </c>
      <c r="C224" s="55" t="s">
        <v>5</v>
      </c>
      <c r="D224" s="7" t="s">
        <v>2</v>
      </c>
      <c r="E224" s="55">
        <v>18</v>
      </c>
      <c r="F224" s="55">
        <v>-0.447208937814211</v>
      </c>
      <c r="G224" s="55">
        <v>0.44023759658209799</v>
      </c>
      <c r="H224" s="55">
        <f>F224-1.96*G224</f>
        <v>-1.3100746271151231</v>
      </c>
      <c r="I224" s="55">
        <f>F224+1.96*G224</f>
        <v>0.415656751486701</v>
      </c>
      <c r="J224" s="55">
        <f>EXP(F224)</f>
        <v>0.63941029732718968</v>
      </c>
      <c r="K224" s="55">
        <f t="shared" si="111"/>
        <v>0.26979992124359958</v>
      </c>
      <c r="L224" s="55">
        <f t="shared" si="111"/>
        <v>1.5153656325900209</v>
      </c>
      <c r="M224" s="55">
        <v>0.323948214683977</v>
      </c>
      <c r="N224" s="7" t="s">
        <v>82</v>
      </c>
      <c r="O224" s="55" t="s">
        <v>82</v>
      </c>
      <c r="P224" s="6" t="s">
        <v>82</v>
      </c>
      <c r="Q224" s="55"/>
      <c r="R224" s="55"/>
      <c r="S224" s="55"/>
      <c r="T224" s="7"/>
      <c r="U224" s="59"/>
      <c r="V224" s="55"/>
      <c r="W224" s="9"/>
      <c r="X224" s="7"/>
      <c r="Y224" s="55"/>
      <c r="Z224" s="55"/>
      <c r="AA224" s="6"/>
    </row>
    <row r="225" spans="1:27" ht="14" customHeight="1" x14ac:dyDescent="0.15">
      <c r="A225" s="8" t="s">
        <v>87</v>
      </c>
      <c r="B225" s="8" t="s">
        <v>107</v>
      </c>
      <c r="C225" s="55" t="s">
        <v>5</v>
      </c>
      <c r="D225" s="7" t="s">
        <v>1</v>
      </c>
      <c r="E225" s="55">
        <v>18</v>
      </c>
      <c r="F225" s="55">
        <v>2.85809170677724E-2</v>
      </c>
      <c r="G225" s="55">
        <v>0.233498093386448</v>
      </c>
      <c r="H225" s="55">
        <f>F225-1.96*G225</f>
        <v>-0.42907534596966568</v>
      </c>
      <c r="I225" s="55">
        <f>F225+1.96*G225</f>
        <v>0.48623718010521044</v>
      </c>
      <c r="J225" s="55">
        <f>EXP(F225)</f>
        <v>1.0289932705841243</v>
      </c>
      <c r="K225" s="55">
        <f t="shared" si="111"/>
        <v>0.65111086875303692</v>
      </c>
      <c r="L225" s="55">
        <f t="shared" si="111"/>
        <v>1.6261856493583131</v>
      </c>
      <c r="M225" s="55">
        <v>0.90257969333552801</v>
      </c>
      <c r="N225" s="7" t="s">
        <v>82</v>
      </c>
      <c r="O225" s="55" t="s">
        <v>82</v>
      </c>
      <c r="P225" s="6" t="s">
        <v>82</v>
      </c>
      <c r="Q225" s="55"/>
      <c r="R225" s="55"/>
      <c r="S225" s="55"/>
      <c r="T225" s="7"/>
      <c r="U225" s="59"/>
      <c r="V225" s="55"/>
      <c r="W225" s="9"/>
      <c r="X225" s="7"/>
      <c r="Y225" s="55"/>
      <c r="Z225" s="55"/>
      <c r="AA225" s="6"/>
    </row>
    <row r="226" spans="1:27" ht="14" customHeight="1" thickBot="1" x14ac:dyDescent="0.2">
      <c r="A226" s="5" t="s">
        <v>87</v>
      </c>
      <c r="B226" s="8" t="s">
        <v>107</v>
      </c>
      <c r="C226" s="3" t="s">
        <v>5</v>
      </c>
      <c r="D226" s="4" t="s">
        <v>0</v>
      </c>
      <c r="E226" s="3">
        <v>18</v>
      </c>
      <c r="F226" s="3">
        <v>0.32157244862643702</v>
      </c>
      <c r="G226" s="3">
        <v>0.47514464857843403</v>
      </c>
      <c r="H226" s="3">
        <f>F226-1.96*G226</f>
        <v>-0.60971106258729368</v>
      </c>
      <c r="I226" s="3">
        <f>F226+1.96*G226</f>
        <v>1.2528559598401676</v>
      </c>
      <c r="J226" s="3">
        <f>EXP(F226)</f>
        <v>1.3792949304295454</v>
      </c>
      <c r="K226" s="3">
        <f t="shared" si="111"/>
        <v>0.5435078861517636</v>
      </c>
      <c r="L226" s="3">
        <f t="shared" si="111"/>
        <v>3.5003254848402006</v>
      </c>
      <c r="M226" s="3">
        <v>0.50764537526642906</v>
      </c>
      <c r="N226" s="4" t="s">
        <v>82</v>
      </c>
      <c r="O226" s="3" t="s">
        <v>82</v>
      </c>
      <c r="P226" s="2" t="s">
        <v>82</v>
      </c>
      <c r="Q226" s="3"/>
      <c r="R226" s="3"/>
      <c r="S226" s="3"/>
      <c r="T226" s="4"/>
      <c r="U226" s="57"/>
      <c r="V226" s="3"/>
      <c r="W226" s="58"/>
      <c r="X226" s="4"/>
      <c r="Y226" s="3"/>
      <c r="Z226" s="3"/>
      <c r="AA226" s="2"/>
    </row>
    <row r="227" spans="1:27" ht="14" customHeight="1" x14ac:dyDescent="0.15">
      <c r="A227" s="8"/>
      <c r="B227" s="14"/>
      <c r="D227" s="7"/>
      <c r="E227" s="55"/>
      <c r="F227" s="55"/>
      <c r="G227" s="55"/>
      <c r="H227" s="55"/>
      <c r="I227" s="55"/>
      <c r="J227" s="55"/>
      <c r="K227" s="55"/>
      <c r="L227" s="55"/>
      <c r="M227" s="55"/>
      <c r="N227" s="7"/>
      <c r="O227" s="55"/>
      <c r="P227" s="6"/>
      <c r="Q227" s="55"/>
      <c r="R227" s="55"/>
      <c r="S227" s="55"/>
      <c r="T227" s="7"/>
      <c r="U227" s="59"/>
      <c r="V227" s="55"/>
      <c r="W227" s="9"/>
      <c r="X227" s="7"/>
      <c r="Y227" s="55"/>
      <c r="Z227" s="55"/>
      <c r="AA227" s="6"/>
    </row>
    <row r="228" spans="1:27" ht="14" customHeight="1" x14ac:dyDescent="0.15">
      <c r="A228" s="8" t="s">
        <v>92</v>
      </c>
      <c r="B228" s="8" t="s">
        <v>108</v>
      </c>
      <c r="C228" s="1" t="s">
        <v>6</v>
      </c>
      <c r="D228" s="7" t="s">
        <v>4</v>
      </c>
      <c r="E228" s="1">
        <v>70</v>
      </c>
      <c r="F228" s="1">
        <v>-0.22411356112190201</v>
      </c>
      <c r="G228" s="1">
        <v>0.187408939938462</v>
      </c>
      <c r="H228" s="1">
        <f t="shared" ref="H228:H232" si="112">F228-1.96*G228</f>
        <v>-0.59143508340128759</v>
      </c>
      <c r="I228" s="1">
        <f t="shared" ref="I228:I232" si="113">F228+1.96*G228</f>
        <v>0.14320796115748352</v>
      </c>
      <c r="J228" s="1">
        <f t="shared" ref="J228:J232" si="114">EXP(F228)</f>
        <v>0.79922436839979305</v>
      </c>
      <c r="K228" s="1">
        <f t="shared" ref="K228:K232" si="115">EXP(H228)</f>
        <v>0.55353234938499474</v>
      </c>
      <c r="L228" s="1">
        <f t="shared" ref="L228:L232" si="116">EXP(I228)</f>
        <v>1.1539697576008803</v>
      </c>
      <c r="M228" s="1">
        <v>0.23175389141597699</v>
      </c>
      <c r="N228" s="7">
        <v>79.115641974456693</v>
      </c>
      <c r="O228" s="55">
        <v>69</v>
      </c>
      <c r="P228" s="6">
        <v>0.18985879145062301</v>
      </c>
      <c r="Q228" s="1">
        <v>4.2924606686212596E-3</v>
      </c>
      <c r="R228" s="1">
        <v>6.0102869949023802E-3</v>
      </c>
      <c r="S228" s="1">
        <v>0.47755683195611298</v>
      </c>
      <c r="T228" s="7">
        <v>3.7802989231216499E-3</v>
      </c>
      <c r="U228" s="59">
        <v>6.5128937527641204E-5</v>
      </c>
      <c r="V228" s="55" t="b">
        <v>1</v>
      </c>
      <c r="W228" s="6">
        <v>0</v>
      </c>
      <c r="X228" s="7">
        <v>70</v>
      </c>
      <c r="Y228" s="55">
        <v>-0.171175547116756</v>
      </c>
      <c r="Z228" s="55">
        <v>0.19756959295460799</v>
      </c>
      <c r="AA228" s="6">
        <v>0.38626737062730798</v>
      </c>
    </row>
    <row r="229" spans="1:27" ht="14" customHeight="1" x14ac:dyDescent="0.15">
      <c r="A229" s="8" t="s">
        <v>92</v>
      </c>
      <c r="B229" s="8" t="s">
        <v>108</v>
      </c>
      <c r="C229" s="1" t="s">
        <v>6</v>
      </c>
      <c r="D229" s="7" t="s">
        <v>3</v>
      </c>
      <c r="E229" s="1">
        <v>70</v>
      </c>
      <c r="F229" s="1">
        <v>-0.54623324877992596</v>
      </c>
      <c r="G229" s="1">
        <v>0.48867373732476599</v>
      </c>
      <c r="H229" s="1">
        <f t="shared" si="112"/>
        <v>-1.5040337739364673</v>
      </c>
      <c r="I229" s="1">
        <f t="shared" si="113"/>
        <v>0.41156727637661539</v>
      </c>
      <c r="J229" s="1">
        <f t="shared" si="114"/>
        <v>0.57912713492820911</v>
      </c>
      <c r="K229" s="1">
        <f t="shared" si="115"/>
        <v>0.22223191639806592</v>
      </c>
      <c r="L229" s="1">
        <f t="shared" si="116"/>
        <v>1.5091812366384068</v>
      </c>
      <c r="M229" s="1">
        <v>0.26759150319957697</v>
      </c>
      <c r="N229" s="7">
        <v>78.526621719050894</v>
      </c>
      <c r="O229" s="55">
        <v>68</v>
      </c>
      <c r="P229" s="6">
        <v>0.179734491542064</v>
      </c>
      <c r="T229" s="7"/>
      <c r="U229" s="59"/>
      <c r="V229" s="55"/>
      <c r="W229" s="6"/>
      <c r="X229" s="7"/>
      <c r="Y229" s="55"/>
      <c r="Z229" s="55"/>
      <c r="AA229" s="6"/>
    </row>
    <row r="230" spans="1:27" ht="14" customHeight="1" x14ac:dyDescent="0.15">
      <c r="A230" s="8" t="s">
        <v>92</v>
      </c>
      <c r="B230" s="8" t="s">
        <v>108</v>
      </c>
      <c r="C230" s="1" t="s">
        <v>6</v>
      </c>
      <c r="D230" s="7" t="s">
        <v>2</v>
      </c>
      <c r="E230" s="1">
        <v>70</v>
      </c>
      <c r="F230" s="1">
        <v>-0.47687820353668597</v>
      </c>
      <c r="G230" s="1">
        <v>0.62399159827800998</v>
      </c>
      <c r="H230" s="1">
        <f t="shared" si="112"/>
        <v>-1.6999017361615856</v>
      </c>
      <c r="I230" s="1">
        <f t="shared" si="113"/>
        <v>0.74614532908821352</v>
      </c>
      <c r="J230" s="1">
        <f t="shared" si="114"/>
        <v>0.62071812596209752</v>
      </c>
      <c r="K230" s="1">
        <f t="shared" si="115"/>
        <v>0.18270147611902818</v>
      </c>
      <c r="L230" s="1">
        <f t="shared" si="116"/>
        <v>2.108855385748964</v>
      </c>
      <c r="M230" s="1">
        <v>0.44733097962848301</v>
      </c>
      <c r="N230" s="7" t="s">
        <v>163</v>
      </c>
      <c r="O230" s="55" t="s">
        <v>163</v>
      </c>
      <c r="P230" s="6" t="s">
        <v>163</v>
      </c>
      <c r="T230" s="7"/>
      <c r="U230" s="59"/>
      <c r="V230" s="55"/>
      <c r="W230" s="6"/>
      <c r="X230" s="7"/>
      <c r="Y230" s="55"/>
      <c r="Z230" s="55"/>
      <c r="AA230" s="6"/>
    </row>
    <row r="231" spans="1:27" ht="14" customHeight="1" x14ac:dyDescent="0.15">
      <c r="A231" s="8" t="s">
        <v>92</v>
      </c>
      <c r="B231" s="8" t="s">
        <v>108</v>
      </c>
      <c r="C231" s="1" t="s">
        <v>6</v>
      </c>
      <c r="D231" s="7" t="s">
        <v>1</v>
      </c>
      <c r="E231" s="1">
        <v>70</v>
      </c>
      <c r="F231" s="1">
        <v>-0.37973089991075598</v>
      </c>
      <c r="G231" s="1">
        <v>0.26500134811880799</v>
      </c>
      <c r="H231" s="1">
        <f t="shared" si="112"/>
        <v>-0.89913354222361952</v>
      </c>
      <c r="I231" s="1">
        <f t="shared" si="113"/>
        <v>0.13967174240210761</v>
      </c>
      <c r="J231" s="1">
        <f t="shared" si="114"/>
        <v>0.68404546114169007</v>
      </c>
      <c r="K231" s="1">
        <f t="shared" si="115"/>
        <v>0.40692208784390832</v>
      </c>
      <c r="L231" s="1">
        <f t="shared" si="116"/>
        <v>1.1498962747090709</v>
      </c>
      <c r="M231" s="1">
        <v>0.15187512702487699</v>
      </c>
      <c r="N231" s="7" t="s">
        <v>163</v>
      </c>
      <c r="O231" s="55" t="s">
        <v>163</v>
      </c>
      <c r="P231" s="6" t="s">
        <v>163</v>
      </c>
      <c r="T231" s="7"/>
      <c r="U231" s="59"/>
      <c r="V231" s="55"/>
      <c r="W231" s="6"/>
      <c r="X231" s="7"/>
      <c r="Y231" s="55"/>
      <c r="Z231" s="55"/>
      <c r="AA231" s="6"/>
    </row>
    <row r="232" spans="1:27" ht="14" customHeight="1" x14ac:dyDescent="0.15">
      <c r="A232" s="8" t="s">
        <v>92</v>
      </c>
      <c r="B232" s="8" t="s">
        <v>108</v>
      </c>
      <c r="C232" s="1" t="s">
        <v>6</v>
      </c>
      <c r="D232" s="7" t="s">
        <v>0</v>
      </c>
      <c r="E232" s="1">
        <v>70</v>
      </c>
      <c r="F232" s="1">
        <v>-0.52106758120368402</v>
      </c>
      <c r="G232" s="1">
        <v>0.43555985480378201</v>
      </c>
      <c r="H232" s="1">
        <f t="shared" si="112"/>
        <v>-1.3747648966190966</v>
      </c>
      <c r="I232" s="1">
        <f t="shared" si="113"/>
        <v>0.3326297342117287</v>
      </c>
      <c r="J232" s="1">
        <f t="shared" si="114"/>
        <v>0.59388618768378643</v>
      </c>
      <c r="K232" s="1">
        <f t="shared" si="115"/>
        <v>0.25289904623677134</v>
      </c>
      <c r="L232" s="1">
        <f t="shared" si="116"/>
        <v>1.3946308187788616</v>
      </c>
      <c r="M232" s="1">
        <v>0.23566761311268</v>
      </c>
      <c r="N232" s="7" t="s">
        <v>163</v>
      </c>
      <c r="O232" s="55" t="s">
        <v>163</v>
      </c>
      <c r="P232" s="6" t="s">
        <v>163</v>
      </c>
      <c r="T232" s="7"/>
      <c r="U232" s="59"/>
      <c r="V232" s="55"/>
      <c r="W232" s="6"/>
      <c r="X232" s="7"/>
      <c r="Y232" s="55"/>
      <c r="Z232" s="55"/>
      <c r="AA232" s="6"/>
    </row>
    <row r="233" spans="1:27" ht="14" customHeight="1" x14ac:dyDescent="0.15">
      <c r="A233" s="8"/>
      <c r="B233" s="8"/>
      <c r="D233" s="7"/>
      <c r="E233" s="55"/>
      <c r="F233" s="55"/>
      <c r="G233" s="55"/>
      <c r="H233" s="55"/>
      <c r="I233" s="55"/>
      <c r="J233" s="55"/>
      <c r="K233" s="55"/>
      <c r="L233" s="55"/>
      <c r="M233" s="55"/>
      <c r="N233" s="7"/>
      <c r="O233" s="55"/>
      <c r="P233" s="6"/>
      <c r="Q233" s="55"/>
      <c r="R233" s="55"/>
      <c r="S233" s="55"/>
      <c r="T233" s="7"/>
      <c r="U233" s="59"/>
      <c r="V233" s="55"/>
      <c r="W233" s="9"/>
      <c r="X233" s="7"/>
      <c r="Y233" s="55"/>
      <c r="Z233" s="55"/>
      <c r="AA233" s="6"/>
    </row>
    <row r="234" spans="1:27" ht="14" customHeight="1" x14ac:dyDescent="0.15">
      <c r="A234" s="8" t="s">
        <v>92</v>
      </c>
      <c r="B234" s="8" t="s">
        <v>108</v>
      </c>
      <c r="C234" s="55" t="s">
        <v>5</v>
      </c>
      <c r="D234" s="7" t="s">
        <v>4</v>
      </c>
      <c r="E234" s="55">
        <v>18</v>
      </c>
      <c r="F234" s="55">
        <v>3.60453985896921E-2</v>
      </c>
      <c r="G234" s="55">
        <v>0.154289276154222</v>
      </c>
      <c r="H234" s="55">
        <f>F234-1.96*G234</f>
        <v>-0.26636158267258303</v>
      </c>
      <c r="I234" s="55">
        <f>F234+1.96*G234</f>
        <v>0.33845237985196719</v>
      </c>
      <c r="J234" s="55">
        <f>EXP(F234)</f>
        <v>1.036702910272657</v>
      </c>
      <c r="K234" s="55">
        <f t="shared" ref="K234:L238" si="117">EXP(H234)</f>
        <v>0.76616204648979025</v>
      </c>
      <c r="L234" s="55">
        <f t="shared" si="117"/>
        <v>1.402774947012621</v>
      </c>
      <c r="M234" s="55">
        <v>0.815278299270496</v>
      </c>
      <c r="N234" s="7">
        <v>18.334819526162299</v>
      </c>
      <c r="O234" s="55">
        <v>17</v>
      </c>
      <c r="P234" s="6">
        <v>0.368018720611473</v>
      </c>
      <c r="Q234" s="55">
        <v>3.8238700821455101E-3</v>
      </c>
      <c r="R234" s="55">
        <v>1.59305711536895E-2</v>
      </c>
      <c r="S234" s="55">
        <v>0.81335252368377298</v>
      </c>
      <c r="T234" s="7">
        <v>1.26542736306009E-3</v>
      </c>
      <c r="U234" s="59">
        <v>1.4159468678815E-5</v>
      </c>
      <c r="V234" s="55" t="b">
        <v>1</v>
      </c>
      <c r="W234" s="9">
        <v>3.2875408807035197E-64</v>
      </c>
      <c r="X234" s="7">
        <v>18</v>
      </c>
      <c r="Y234" s="55">
        <v>-3.1246491899841002E-2</v>
      </c>
      <c r="Z234" s="55">
        <v>0.159050965199794</v>
      </c>
      <c r="AA234" s="6">
        <v>0.84425338910966796</v>
      </c>
    </row>
    <row r="235" spans="1:27" ht="14" customHeight="1" x14ac:dyDescent="0.15">
      <c r="A235" s="8" t="s">
        <v>92</v>
      </c>
      <c r="B235" s="8" t="s">
        <v>108</v>
      </c>
      <c r="C235" s="55" t="s">
        <v>5</v>
      </c>
      <c r="D235" s="7" t="s">
        <v>3</v>
      </c>
      <c r="E235" s="55">
        <v>18</v>
      </c>
      <c r="F235" s="55">
        <v>-7.8397239117301898E-2</v>
      </c>
      <c r="G235" s="55">
        <v>0.50251306053112199</v>
      </c>
      <c r="H235" s="55">
        <f>F235-1.96*G235</f>
        <v>-1.0633228377583008</v>
      </c>
      <c r="I235" s="55">
        <f>F235+1.96*G235</f>
        <v>0.90652835952369715</v>
      </c>
      <c r="J235" s="55">
        <f>EXP(F235)</f>
        <v>0.92459706746073311</v>
      </c>
      <c r="K235" s="55">
        <f t="shared" si="117"/>
        <v>0.34530650441793137</v>
      </c>
      <c r="L235" s="55">
        <f t="shared" si="117"/>
        <v>2.4757128122970702</v>
      </c>
      <c r="M235" s="55">
        <v>0.87797628135747696</v>
      </c>
      <c r="N235" s="7">
        <v>18.269032669906402</v>
      </c>
      <c r="O235" s="55">
        <v>16</v>
      </c>
      <c r="P235" s="6">
        <v>0.30838005183935002</v>
      </c>
      <c r="Q235" s="55"/>
      <c r="R235" s="55"/>
      <c r="S235" s="55"/>
      <c r="T235" s="7"/>
      <c r="U235" s="59"/>
      <c r="V235" s="55"/>
      <c r="W235" s="9"/>
      <c r="X235" s="7"/>
      <c r="Y235" s="55"/>
      <c r="Z235" s="55"/>
      <c r="AA235" s="6"/>
    </row>
    <row r="236" spans="1:27" ht="14" customHeight="1" x14ac:dyDescent="0.15">
      <c r="A236" s="8" t="s">
        <v>92</v>
      </c>
      <c r="B236" s="8" t="s">
        <v>108</v>
      </c>
      <c r="C236" s="55" t="s">
        <v>5</v>
      </c>
      <c r="D236" s="7" t="s">
        <v>2</v>
      </c>
      <c r="E236" s="55">
        <v>18</v>
      </c>
      <c r="F236" s="55">
        <v>-9.5544601148563196E-2</v>
      </c>
      <c r="G236" s="55">
        <v>0.36437053660066399</v>
      </c>
      <c r="H236" s="55">
        <f>F236-1.96*G236</f>
        <v>-0.80971085288586464</v>
      </c>
      <c r="I236" s="55">
        <f>F236+1.96*G236</f>
        <v>0.61862165058873819</v>
      </c>
      <c r="J236" s="55">
        <f>EXP(F236)</f>
        <v>0.90887782375481641</v>
      </c>
      <c r="K236" s="55">
        <f t="shared" si="117"/>
        <v>0.44498671424719549</v>
      </c>
      <c r="L236" s="55">
        <f t="shared" si="117"/>
        <v>1.8563675545027742</v>
      </c>
      <c r="M236" s="55">
        <v>0.79630418870639097</v>
      </c>
      <c r="N236" s="7" t="s">
        <v>82</v>
      </c>
      <c r="O236" s="55" t="s">
        <v>82</v>
      </c>
      <c r="P236" s="6" t="s">
        <v>82</v>
      </c>
      <c r="Q236" s="55"/>
      <c r="R236" s="55"/>
      <c r="S236" s="55"/>
      <c r="T236" s="7"/>
      <c r="U236" s="59"/>
      <c r="V236" s="55"/>
      <c r="W236" s="9"/>
      <c r="X236" s="7"/>
      <c r="Y236" s="55"/>
      <c r="Z236" s="55"/>
      <c r="AA236" s="6"/>
    </row>
    <row r="237" spans="1:27" ht="14" customHeight="1" x14ac:dyDescent="0.15">
      <c r="A237" s="8" t="s">
        <v>92</v>
      </c>
      <c r="B237" s="8" t="s">
        <v>108</v>
      </c>
      <c r="C237" s="55" t="s">
        <v>5</v>
      </c>
      <c r="D237" s="7" t="s">
        <v>1</v>
      </c>
      <c r="E237" s="55">
        <v>18</v>
      </c>
      <c r="F237" s="55">
        <v>-5.2168131981634801E-2</v>
      </c>
      <c r="G237" s="55">
        <v>0.201650970700266</v>
      </c>
      <c r="H237" s="55">
        <f>F237-1.96*G237</f>
        <v>-0.44740403455415612</v>
      </c>
      <c r="I237" s="55">
        <f>F237+1.96*G237</f>
        <v>0.34306777059088656</v>
      </c>
      <c r="J237" s="55">
        <f>EXP(F237)</f>
        <v>0.94916926771651877</v>
      </c>
      <c r="K237" s="55">
        <f t="shared" si="117"/>
        <v>0.63928556263075587</v>
      </c>
      <c r="L237" s="55">
        <f t="shared" si="117"/>
        <v>1.4092642653622309</v>
      </c>
      <c r="M237" s="55">
        <v>0.79586279405798299</v>
      </c>
      <c r="N237" s="7" t="s">
        <v>82</v>
      </c>
      <c r="O237" s="55" t="s">
        <v>82</v>
      </c>
      <c r="P237" s="6" t="s">
        <v>82</v>
      </c>
      <c r="Q237" s="55"/>
      <c r="R237" s="55"/>
      <c r="S237" s="55"/>
      <c r="T237" s="7"/>
      <c r="U237" s="59"/>
      <c r="V237" s="55"/>
      <c r="W237" s="9"/>
      <c r="X237" s="7"/>
      <c r="Y237" s="55"/>
      <c r="Z237" s="55"/>
      <c r="AA237" s="6"/>
    </row>
    <row r="238" spans="1:27" ht="14" customHeight="1" thickBot="1" x14ac:dyDescent="0.2">
      <c r="A238" s="8" t="s">
        <v>92</v>
      </c>
      <c r="B238" s="5" t="s">
        <v>108</v>
      </c>
      <c r="C238" s="55" t="s">
        <v>5</v>
      </c>
      <c r="D238" s="7" t="s">
        <v>0</v>
      </c>
      <c r="E238" s="55">
        <v>18</v>
      </c>
      <c r="F238" s="55">
        <v>-7.91161171492758E-2</v>
      </c>
      <c r="G238" s="55">
        <v>0.34827276032109999</v>
      </c>
      <c r="H238" s="55">
        <f>F238-1.96*G238</f>
        <v>-0.76173072737863179</v>
      </c>
      <c r="I238" s="55">
        <f>F238+1.96*G238</f>
        <v>0.60349849308008019</v>
      </c>
      <c r="J238" s="55">
        <f>EXP(F238)</f>
        <v>0.92393263379250612</v>
      </c>
      <c r="K238" s="55">
        <f t="shared" si="117"/>
        <v>0.46685772394475122</v>
      </c>
      <c r="L238" s="55">
        <f t="shared" si="117"/>
        <v>1.8285046342893534</v>
      </c>
      <c r="M238" s="55">
        <v>0.823003192028542</v>
      </c>
      <c r="N238" s="7" t="s">
        <v>82</v>
      </c>
      <c r="O238" s="55" t="s">
        <v>82</v>
      </c>
      <c r="P238" s="6" t="s">
        <v>82</v>
      </c>
      <c r="Q238" s="55"/>
      <c r="R238" s="55"/>
      <c r="S238" s="55"/>
      <c r="T238" s="7"/>
      <c r="U238" s="59"/>
      <c r="V238" s="55"/>
      <c r="W238" s="9"/>
      <c r="X238" s="7"/>
      <c r="Y238" s="55"/>
      <c r="Z238" s="55"/>
      <c r="AA238" s="6"/>
    </row>
    <row r="239" spans="1:27" ht="14" customHeight="1" x14ac:dyDescent="0.15">
      <c r="A239" s="14"/>
      <c r="B239" s="14"/>
      <c r="C239" s="56"/>
      <c r="D239" s="13"/>
      <c r="E239" s="56"/>
      <c r="F239" s="56"/>
      <c r="G239" s="56"/>
      <c r="H239" s="56"/>
      <c r="I239" s="56"/>
      <c r="J239" s="56"/>
      <c r="K239" s="56"/>
      <c r="L239" s="56"/>
      <c r="M239" s="56"/>
      <c r="N239" s="13"/>
      <c r="O239" s="56"/>
      <c r="P239" s="12"/>
      <c r="Q239" s="56"/>
      <c r="R239" s="56"/>
      <c r="S239" s="56"/>
      <c r="T239" s="13"/>
      <c r="U239" s="160"/>
      <c r="V239" s="56"/>
      <c r="W239" s="161"/>
      <c r="X239" s="13"/>
      <c r="Y239" s="56"/>
      <c r="Z239" s="56"/>
      <c r="AA239" s="12"/>
    </row>
    <row r="240" spans="1:27" ht="14" customHeight="1" x14ac:dyDescent="0.15">
      <c r="A240" s="8" t="s">
        <v>91</v>
      </c>
      <c r="B240" s="8" t="s">
        <v>109</v>
      </c>
      <c r="C240" s="55" t="s">
        <v>6</v>
      </c>
      <c r="D240" s="7" t="s">
        <v>4</v>
      </c>
      <c r="E240" s="55">
        <v>71</v>
      </c>
      <c r="F240" s="55">
        <v>-0.20115094568643899</v>
      </c>
      <c r="G240" s="55">
        <v>0.176378297022836</v>
      </c>
      <c r="H240" s="55">
        <f t="shared" ref="H240:H244" si="118">F240-1.96*G240</f>
        <v>-0.5468524078511976</v>
      </c>
      <c r="I240" s="55">
        <f t="shared" ref="I240:I244" si="119">F240+1.96*G240</f>
        <v>0.14455051647831957</v>
      </c>
      <c r="J240" s="55">
        <f t="shared" ref="J240:J244" si="120">EXP(F240)</f>
        <v>0.81778898051786664</v>
      </c>
      <c r="K240" s="55">
        <f t="shared" ref="K240:K244" si="121">EXP(H240)</f>
        <v>0.57876867409278931</v>
      </c>
      <c r="L240" s="55">
        <f t="shared" ref="L240:L244" si="122">EXP(I240)</f>
        <v>1.1555200662937601</v>
      </c>
      <c r="M240" s="55">
        <v>0.254098124175134</v>
      </c>
      <c r="N240" s="7">
        <v>96.492222394025106</v>
      </c>
      <c r="O240" s="55">
        <v>70</v>
      </c>
      <c r="P240" s="6">
        <v>1.9655844611559399E-2</v>
      </c>
      <c r="Q240" s="55">
        <v>-6.4502798926360403E-4</v>
      </c>
      <c r="R240" s="55">
        <v>5.3226647831237104E-3</v>
      </c>
      <c r="S240" s="55">
        <v>0.90389659680122503</v>
      </c>
      <c r="T240" s="7">
        <v>3.7802989231216499E-3</v>
      </c>
      <c r="U240" s="59">
        <v>6.6651919003333905E-5</v>
      </c>
      <c r="V240" s="55" t="b">
        <v>1</v>
      </c>
      <c r="W240" s="6">
        <v>0</v>
      </c>
      <c r="X240" s="7">
        <v>71</v>
      </c>
      <c r="Y240" s="55">
        <v>-0.15438512601324</v>
      </c>
      <c r="Z240" s="55">
        <v>0.18433885593398</v>
      </c>
      <c r="AA240" s="6">
        <v>0.40230751041719398</v>
      </c>
    </row>
    <row r="241" spans="1:27" ht="14" customHeight="1" x14ac:dyDescent="0.15">
      <c r="A241" s="8" t="s">
        <v>91</v>
      </c>
      <c r="B241" s="8" t="s">
        <v>109</v>
      </c>
      <c r="C241" s="55" t="s">
        <v>6</v>
      </c>
      <c r="D241" s="7" t="s">
        <v>3</v>
      </c>
      <c r="E241" s="55">
        <v>71</v>
      </c>
      <c r="F241" s="55">
        <v>-0.15488520510178899</v>
      </c>
      <c r="G241" s="55">
        <v>0.42107877540887301</v>
      </c>
      <c r="H241" s="55">
        <f t="shared" si="118"/>
        <v>-0.98019960490318003</v>
      </c>
      <c r="I241" s="55">
        <f t="shared" si="119"/>
        <v>0.67042919469960216</v>
      </c>
      <c r="J241" s="55">
        <f t="shared" si="120"/>
        <v>0.85651349521981845</v>
      </c>
      <c r="K241" s="55">
        <f t="shared" si="121"/>
        <v>0.37523619239194789</v>
      </c>
      <c r="L241" s="55">
        <f t="shared" si="122"/>
        <v>1.9550762489546369</v>
      </c>
      <c r="M241" s="55">
        <v>0.71412629873130795</v>
      </c>
      <c r="N241" s="7">
        <v>96.471689522828299</v>
      </c>
      <c r="O241" s="55">
        <v>69</v>
      </c>
      <c r="P241" s="6">
        <v>1.61769109178618E-2</v>
      </c>
      <c r="Q241" s="55"/>
      <c r="R241" s="55"/>
      <c r="S241" s="55"/>
      <c r="T241" s="7"/>
      <c r="U241" s="59"/>
      <c r="V241" s="55"/>
      <c r="W241" s="6"/>
      <c r="X241" s="7"/>
      <c r="Y241" s="55"/>
      <c r="Z241" s="55"/>
      <c r="AA241" s="6"/>
    </row>
    <row r="242" spans="1:27" ht="14" customHeight="1" x14ac:dyDescent="0.15">
      <c r="A242" s="8" t="s">
        <v>91</v>
      </c>
      <c r="B242" s="8" t="s">
        <v>109</v>
      </c>
      <c r="C242" s="55" t="s">
        <v>6</v>
      </c>
      <c r="D242" s="7" t="s">
        <v>2</v>
      </c>
      <c r="E242" s="55">
        <v>71</v>
      </c>
      <c r="F242" s="55">
        <v>-0.52032384031254297</v>
      </c>
      <c r="G242" s="55">
        <v>0.59480968092523001</v>
      </c>
      <c r="H242" s="55">
        <f t="shared" si="118"/>
        <v>-1.6861508149259938</v>
      </c>
      <c r="I242" s="55">
        <f t="shared" si="119"/>
        <v>0.64550313430090789</v>
      </c>
      <c r="J242" s="55">
        <f t="shared" si="120"/>
        <v>0.59432804942120387</v>
      </c>
      <c r="K242" s="55">
        <f t="shared" si="121"/>
        <v>0.18523114248762496</v>
      </c>
      <c r="L242" s="55">
        <f t="shared" si="122"/>
        <v>1.9069462380086086</v>
      </c>
      <c r="M242" s="55">
        <v>0.384688650853315</v>
      </c>
      <c r="N242" s="7" t="s">
        <v>163</v>
      </c>
      <c r="O242" s="55" t="s">
        <v>163</v>
      </c>
      <c r="P242" s="6" t="s">
        <v>163</v>
      </c>
      <c r="Q242" s="55"/>
      <c r="R242" s="55"/>
      <c r="S242" s="55"/>
      <c r="T242" s="7"/>
      <c r="U242" s="59"/>
      <c r="V242" s="55"/>
      <c r="W242" s="6"/>
      <c r="X242" s="7"/>
      <c r="Y242" s="55"/>
      <c r="Z242" s="55"/>
      <c r="AA242" s="6"/>
    </row>
    <row r="243" spans="1:27" ht="14" customHeight="1" x14ac:dyDescent="0.15">
      <c r="A243" s="8" t="s">
        <v>91</v>
      </c>
      <c r="B243" s="8" t="s">
        <v>109</v>
      </c>
      <c r="C243" s="55" t="s">
        <v>6</v>
      </c>
      <c r="D243" s="7" t="s">
        <v>1</v>
      </c>
      <c r="E243" s="55">
        <v>71</v>
      </c>
      <c r="F243" s="55">
        <v>-0.17763668965169899</v>
      </c>
      <c r="G243" s="55">
        <v>0.25788785099071598</v>
      </c>
      <c r="H243" s="55">
        <f t="shared" si="118"/>
        <v>-0.68309687759350235</v>
      </c>
      <c r="I243" s="55">
        <f t="shared" si="119"/>
        <v>0.32782349829010438</v>
      </c>
      <c r="J243" s="55">
        <f t="shared" si="120"/>
        <v>0.83724654857470393</v>
      </c>
      <c r="K243" s="55">
        <f t="shared" si="121"/>
        <v>0.50505048844087985</v>
      </c>
      <c r="L243" s="55">
        <f t="shared" si="122"/>
        <v>1.387943976183897</v>
      </c>
      <c r="M243" s="55">
        <v>0.49094050135550799</v>
      </c>
      <c r="N243" s="7" t="s">
        <v>163</v>
      </c>
      <c r="O243" s="55" t="s">
        <v>163</v>
      </c>
      <c r="P243" s="6" t="s">
        <v>163</v>
      </c>
      <c r="Q243" s="55"/>
      <c r="R243" s="55"/>
      <c r="S243" s="55"/>
      <c r="T243" s="7"/>
      <c r="U243" s="59"/>
      <c r="V243" s="55"/>
      <c r="W243" s="6"/>
      <c r="X243" s="7"/>
      <c r="Y243" s="55"/>
      <c r="Z243" s="55"/>
      <c r="AA243" s="6"/>
    </row>
    <row r="244" spans="1:27" ht="14" customHeight="1" x14ac:dyDescent="0.15">
      <c r="A244" s="8" t="s">
        <v>91</v>
      </c>
      <c r="B244" s="8" t="s">
        <v>109</v>
      </c>
      <c r="C244" s="55" t="s">
        <v>6</v>
      </c>
      <c r="D244" s="7" t="s">
        <v>0</v>
      </c>
      <c r="E244" s="55">
        <v>71</v>
      </c>
      <c r="F244" s="55">
        <v>-0.290473824876819</v>
      </c>
      <c r="G244" s="55">
        <v>0.42651356590040601</v>
      </c>
      <c r="H244" s="55">
        <f t="shared" si="118"/>
        <v>-1.1264404140416147</v>
      </c>
      <c r="I244" s="55">
        <f t="shared" si="119"/>
        <v>0.54549276428797677</v>
      </c>
      <c r="J244" s="55">
        <f t="shared" si="120"/>
        <v>0.74790910566889623</v>
      </c>
      <c r="K244" s="55">
        <f t="shared" si="121"/>
        <v>0.32418517001734315</v>
      </c>
      <c r="L244" s="55">
        <f t="shared" si="122"/>
        <v>1.7254584172142216</v>
      </c>
      <c r="M244" s="55">
        <v>0.49809145458873</v>
      </c>
      <c r="N244" s="7" t="s">
        <v>163</v>
      </c>
      <c r="O244" s="55" t="s">
        <v>163</v>
      </c>
      <c r="P244" s="6" t="s">
        <v>163</v>
      </c>
      <c r="Q244" s="55"/>
      <c r="R244" s="55"/>
      <c r="S244" s="55"/>
      <c r="T244" s="7"/>
      <c r="U244" s="59"/>
      <c r="V244" s="55"/>
      <c r="W244" s="6"/>
      <c r="X244" s="7"/>
      <c r="Y244" s="55"/>
      <c r="Z244" s="55"/>
      <c r="AA244" s="6"/>
    </row>
    <row r="245" spans="1:27" ht="14" customHeight="1" x14ac:dyDescent="0.15">
      <c r="A245" s="8"/>
      <c r="B245" s="8"/>
      <c r="C245" s="55"/>
      <c r="D245" s="7"/>
      <c r="E245" s="55"/>
      <c r="F245" s="55"/>
      <c r="G245" s="55"/>
      <c r="H245" s="55"/>
      <c r="I245" s="55"/>
      <c r="J245" s="55"/>
      <c r="K245" s="55"/>
      <c r="L245" s="55"/>
      <c r="M245" s="55"/>
      <c r="N245" s="7"/>
      <c r="O245" s="55"/>
      <c r="P245" s="6"/>
      <c r="Q245" s="55"/>
      <c r="R245" s="55"/>
      <c r="S245" s="55"/>
      <c r="T245" s="7"/>
      <c r="U245" s="59"/>
      <c r="V245" s="55"/>
      <c r="W245" s="9"/>
      <c r="X245" s="7"/>
      <c r="Y245" s="55"/>
      <c r="Z245" s="55"/>
      <c r="AA245" s="6"/>
    </row>
    <row r="246" spans="1:27" ht="14" customHeight="1" x14ac:dyDescent="0.15">
      <c r="A246" s="8" t="s">
        <v>91</v>
      </c>
      <c r="B246" s="8" t="s">
        <v>109</v>
      </c>
      <c r="C246" s="55" t="s">
        <v>5</v>
      </c>
      <c r="D246" s="7" t="s">
        <v>4</v>
      </c>
      <c r="E246" s="55">
        <v>18</v>
      </c>
      <c r="F246" s="55">
        <v>2.44135696084808E-2</v>
      </c>
      <c r="G246" s="55">
        <v>0.13755844819541399</v>
      </c>
      <c r="H246" s="55">
        <f>F246-1.96*G246</f>
        <v>-0.24520098885453062</v>
      </c>
      <c r="I246" s="55">
        <f>F246+1.96*G246</f>
        <v>0.2940281280714922</v>
      </c>
      <c r="J246" s="55">
        <f>EXP(F246)</f>
        <v>1.0247140208456558</v>
      </c>
      <c r="K246" s="55">
        <f t="shared" ref="K246:L250" si="123">EXP(H246)</f>
        <v>0.78254723916150148</v>
      </c>
      <c r="L246" s="55">
        <f t="shared" si="123"/>
        <v>1.3418216459913477</v>
      </c>
      <c r="M246" s="55">
        <v>0.85913310801357401</v>
      </c>
      <c r="N246" s="7">
        <v>17.782748062501501</v>
      </c>
      <c r="O246" s="55">
        <v>17</v>
      </c>
      <c r="P246" s="6">
        <v>0.40266907018029202</v>
      </c>
      <c r="Q246" s="55">
        <v>8.1760016893890203E-3</v>
      </c>
      <c r="R246" s="55">
        <v>1.4464914536002399E-2</v>
      </c>
      <c r="S246" s="55">
        <v>0.57975757177111498</v>
      </c>
      <c r="T246" s="7">
        <v>1.26542736306009E-3</v>
      </c>
      <c r="U246" s="59">
        <v>1.1855254221343799E-5</v>
      </c>
      <c r="V246" s="55" t="b">
        <v>1</v>
      </c>
      <c r="W246" s="9">
        <v>2.1065197775789699E-67</v>
      </c>
      <c r="X246" s="7">
        <v>18</v>
      </c>
      <c r="Y246" s="55">
        <v>-2.4634964831915501E-2</v>
      </c>
      <c r="Z246" s="55">
        <v>0.144040745538349</v>
      </c>
      <c r="AA246" s="6">
        <v>0.86420194454311805</v>
      </c>
    </row>
    <row r="247" spans="1:27" ht="14" customHeight="1" x14ac:dyDescent="0.15">
      <c r="A247" s="8" t="s">
        <v>91</v>
      </c>
      <c r="B247" s="8" t="s">
        <v>109</v>
      </c>
      <c r="C247" s="55" t="s">
        <v>5</v>
      </c>
      <c r="D247" s="7" t="s">
        <v>3</v>
      </c>
      <c r="E247" s="55">
        <v>18</v>
      </c>
      <c r="F247" s="55">
        <v>-0.22228996327664499</v>
      </c>
      <c r="G247" s="55">
        <v>0.45849080314200602</v>
      </c>
      <c r="H247" s="55">
        <f>F247-1.96*G247</f>
        <v>-1.1209319374349769</v>
      </c>
      <c r="I247" s="55">
        <f>F247+1.96*G247</f>
        <v>0.67635201088168684</v>
      </c>
      <c r="J247" s="55">
        <f>EXP(F247)</f>
        <v>0.80068316195800937</v>
      </c>
      <c r="K247" s="55">
        <f t="shared" si="123"/>
        <v>0.32597586391235434</v>
      </c>
      <c r="L247" s="55">
        <f t="shared" si="123"/>
        <v>1.9666901657953657</v>
      </c>
      <c r="M247" s="55">
        <v>0.63436794625760196</v>
      </c>
      <c r="N247" s="7">
        <v>17.434617114653701</v>
      </c>
      <c r="O247" s="55">
        <v>16</v>
      </c>
      <c r="P247" s="6">
        <v>0.35802618397494801</v>
      </c>
      <c r="Q247" s="55"/>
      <c r="R247" s="55"/>
      <c r="S247" s="55"/>
      <c r="T247" s="7"/>
      <c r="U247" s="59"/>
      <c r="V247" s="55"/>
      <c r="W247" s="9"/>
      <c r="X247" s="7"/>
      <c r="Y247" s="55"/>
      <c r="Z247" s="55"/>
      <c r="AA247" s="6"/>
    </row>
    <row r="248" spans="1:27" ht="14" customHeight="1" x14ac:dyDescent="0.15">
      <c r="A248" s="8" t="s">
        <v>91</v>
      </c>
      <c r="B248" s="8" t="s">
        <v>109</v>
      </c>
      <c r="C248" s="55" t="s">
        <v>5</v>
      </c>
      <c r="D248" s="7" t="s">
        <v>2</v>
      </c>
      <c r="E248" s="55">
        <v>18</v>
      </c>
      <c r="F248" s="55">
        <v>-0.10054776980588399</v>
      </c>
      <c r="G248" s="55">
        <v>0.358176938964963</v>
      </c>
      <c r="H248" s="55">
        <f>F248-1.96*G248</f>
        <v>-0.80257457017721145</v>
      </c>
      <c r="I248" s="55">
        <f>F248+1.96*G248</f>
        <v>0.6014790305654435</v>
      </c>
      <c r="J248" s="55">
        <f>EXP(F248)</f>
        <v>0.90434191114337248</v>
      </c>
      <c r="K248" s="55">
        <f t="shared" si="123"/>
        <v>0.4481736230579389</v>
      </c>
      <c r="L248" s="55">
        <f t="shared" si="123"/>
        <v>1.8248157637441318</v>
      </c>
      <c r="M248" s="55">
        <v>0.78231222079572105</v>
      </c>
      <c r="N248" s="7" t="s">
        <v>82</v>
      </c>
      <c r="O248" s="55" t="s">
        <v>82</v>
      </c>
      <c r="P248" s="6" t="s">
        <v>82</v>
      </c>
      <c r="Q248" s="55"/>
      <c r="R248" s="55"/>
      <c r="S248" s="55"/>
      <c r="T248" s="7"/>
      <c r="U248" s="59"/>
      <c r="V248" s="55"/>
      <c r="W248" s="9"/>
      <c r="X248" s="7"/>
      <c r="Y248" s="55"/>
      <c r="Z248" s="55"/>
      <c r="AA248" s="6"/>
    </row>
    <row r="249" spans="1:27" ht="14" customHeight="1" x14ac:dyDescent="0.15">
      <c r="A249" s="8" t="s">
        <v>91</v>
      </c>
      <c r="B249" s="8" t="s">
        <v>109</v>
      </c>
      <c r="C249" s="55" t="s">
        <v>5</v>
      </c>
      <c r="D249" s="7" t="s">
        <v>1</v>
      </c>
      <c r="E249" s="55">
        <v>18</v>
      </c>
      <c r="F249" s="55">
        <v>-3.5871372697775898E-2</v>
      </c>
      <c r="G249" s="55">
        <v>0.18787076627619501</v>
      </c>
      <c r="H249" s="55">
        <f>F249-1.96*G249</f>
        <v>-0.40409807459911812</v>
      </c>
      <c r="I249" s="55">
        <f>F249+1.96*G249</f>
        <v>0.33235532920356631</v>
      </c>
      <c r="J249" s="55">
        <f>EXP(F249)</f>
        <v>0.96476438054201119</v>
      </c>
      <c r="K249" s="55">
        <f t="shared" si="123"/>
        <v>0.66757864555018676</v>
      </c>
      <c r="L249" s="55">
        <f t="shared" si="123"/>
        <v>1.3942481775993802</v>
      </c>
      <c r="M249" s="55">
        <v>0.84857540116928698</v>
      </c>
      <c r="N249" s="7" t="s">
        <v>82</v>
      </c>
      <c r="O249" s="55" t="s">
        <v>82</v>
      </c>
      <c r="P249" s="6" t="s">
        <v>82</v>
      </c>
      <c r="Q249" s="55"/>
      <c r="R249" s="55"/>
      <c r="S249" s="55"/>
      <c r="T249" s="7"/>
      <c r="U249" s="59"/>
      <c r="V249" s="55"/>
      <c r="W249" s="9"/>
      <c r="X249" s="7"/>
      <c r="Y249" s="55"/>
      <c r="Z249" s="55"/>
      <c r="AA249" s="6"/>
    </row>
    <row r="250" spans="1:27" ht="14" customHeight="1" thickBot="1" x14ac:dyDescent="0.2">
      <c r="A250" s="5" t="s">
        <v>91</v>
      </c>
      <c r="B250" s="5" t="s">
        <v>109</v>
      </c>
      <c r="C250" s="3" t="s">
        <v>5</v>
      </c>
      <c r="D250" s="4" t="s">
        <v>0</v>
      </c>
      <c r="E250" s="3">
        <v>18</v>
      </c>
      <c r="F250" s="3">
        <v>-0.159535887384295</v>
      </c>
      <c r="G250" s="3">
        <v>0.32582536568836801</v>
      </c>
      <c r="H250" s="3">
        <f>F250-1.96*G250</f>
        <v>-0.79815360413349634</v>
      </c>
      <c r="I250" s="3">
        <f>F250+1.96*G250</f>
        <v>0.47908182936490629</v>
      </c>
      <c r="J250" s="3">
        <f>EXP(F250)</f>
        <v>0.85253937143937264</v>
      </c>
      <c r="K250" s="3">
        <f t="shared" si="123"/>
        <v>0.45015936965202485</v>
      </c>
      <c r="L250" s="3">
        <f t="shared" si="123"/>
        <v>1.614591251129746</v>
      </c>
      <c r="M250" s="3">
        <v>0.63064964419040004</v>
      </c>
      <c r="N250" s="4" t="s">
        <v>82</v>
      </c>
      <c r="O250" s="3" t="s">
        <v>82</v>
      </c>
      <c r="P250" s="2" t="s">
        <v>82</v>
      </c>
      <c r="Q250" s="3"/>
      <c r="R250" s="3"/>
      <c r="S250" s="3"/>
      <c r="T250" s="4"/>
      <c r="U250" s="57"/>
      <c r="V250" s="3"/>
      <c r="W250" s="58"/>
      <c r="X250" s="4"/>
      <c r="Y250" s="3"/>
      <c r="Z250" s="3"/>
      <c r="AA250" s="2"/>
    </row>
    <row r="251" spans="1:27" ht="14" customHeight="1" x14ac:dyDescent="0.15">
      <c r="A251" s="8"/>
      <c r="B251" s="8"/>
      <c r="D251" s="7"/>
      <c r="E251" s="55"/>
      <c r="F251" s="55"/>
      <c r="G251" s="55"/>
      <c r="H251" s="55"/>
      <c r="I251" s="55"/>
      <c r="J251" s="55"/>
      <c r="K251" s="55"/>
      <c r="L251" s="55"/>
      <c r="M251" s="55"/>
      <c r="N251" s="7"/>
      <c r="O251" s="55"/>
      <c r="P251" s="6"/>
      <c r="Q251" s="55"/>
      <c r="R251" s="55"/>
      <c r="S251" s="55"/>
      <c r="T251" s="7"/>
      <c r="U251" s="59"/>
      <c r="V251" s="55"/>
      <c r="W251" s="9"/>
      <c r="X251" s="7"/>
      <c r="Y251" s="55"/>
      <c r="Z251" s="55"/>
      <c r="AA251" s="6"/>
    </row>
    <row r="252" spans="1:27" ht="14" customHeight="1" x14ac:dyDescent="0.15">
      <c r="A252" s="8" t="s">
        <v>90</v>
      </c>
      <c r="B252" s="8" t="s">
        <v>110</v>
      </c>
      <c r="C252" s="1" t="s">
        <v>6</v>
      </c>
      <c r="D252" s="7" t="s">
        <v>4</v>
      </c>
      <c r="E252" s="1">
        <v>71</v>
      </c>
      <c r="F252" s="1">
        <v>-0.40948501008913402</v>
      </c>
      <c r="G252" s="1">
        <v>0.35325365596229602</v>
      </c>
      <c r="H252" s="1">
        <f t="shared" ref="H252:H256" si="124">F252-1.96*G252</f>
        <v>-1.1018621757752343</v>
      </c>
      <c r="I252" s="1">
        <f t="shared" ref="I252:I256" si="125">F252+1.96*G252</f>
        <v>0.28289215559696618</v>
      </c>
      <c r="J252" s="1">
        <f t="shared" ref="J252:J256" si="126">EXP(F252)</f>
        <v>0.66399211133946301</v>
      </c>
      <c r="K252" s="1">
        <f t="shared" ref="K252:K256" si="127">EXP(H252)</f>
        <v>0.33225179601995564</v>
      </c>
      <c r="L252" s="1">
        <f t="shared" ref="L252:L256" si="128">EXP(I252)</f>
        <v>1.3269620486703326</v>
      </c>
      <c r="M252" s="1">
        <v>0.246382317634356</v>
      </c>
      <c r="N252" s="7">
        <v>90.022660322447507</v>
      </c>
      <c r="O252" s="55">
        <v>70</v>
      </c>
      <c r="P252" s="6">
        <v>5.3858401781211797E-2</v>
      </c>
      <c r="Q252" s="1">
        <v>1.08857406904001E-2</v>
      </c>
      <c r="R252" s="1">
        <v>1.11841079988082E-2</v>
      </c>
      <c r="S252" s="1">
        <v>0.33379308545616398</v>
      </c>
      <c r="T252" s="7">
        <v>3.8190934592507802E-3</v>
      </c>
      <c r="U252" s="55">
        <v>2.14129411065386E-3</v>
      </c>
      <c r="V252" s="55" t="b">
        <v>1</v>
      </c>
      <c r="W252" s="6">
        <v>1.42382487617839E-3</v>
      </c>
      <c r="X252" s="7">
        <v>71</v>
      </c>
      <c r="Y252" s="55">
        <v>-0.40509290729492498</v>
      </c>
      <c r="Z252" s="55">
        <v>0.34267560336696801</v>
      </c>
      <c r="AA252" s="6">
        <v>0.237147411904929</v>
      </c>
    </row>
    <row r="253" spans="1:27" ht="14" customHeight="1" x14ac:dyDescent="0.15">
      <c r="A253" s="8" t="s">
        <v>90</v>
      </c>
      <c r="B253" s="8" t="s">
        <v>110</v>
      </c>
      <c r="C253" s="1" t="s">
        <v>6</v>
      </c>
      <c r="D253" s="7" t="s">
        <v>3</v>
      </c>
      <c r="E253" s="1">
        <v>71</v>
      </c>
      <c r="F253" s="1">
        <v>-1.23366315947504</v>
      </c>
      <c r="G253" s="1">
        <v>0.91755010579200702</v>
      </c>
      <c r="H253" s="1">
        <f t="shared" si="124"/>
        <v>-3.0320613668273735</v>
      </c>
      <c r="I253" s="1">
        <f t="shared" si="125"/>
        <v>0.56473504787729367</v>
      </c>
      <c r="J253" s="1">
        <f t="shared" si="126"/>
        <v>0.29122382206169262</v>
      </c>
      <c r="K253" s="1">
        <f t="shared" si="127"/>
        <v>4.8216144454099767E-2</v>
      </c>
      <c r="L253" s="1">
        <f t="shared" si="128"/>
        <v>1.7589816750478275</v>
      </c>
      <c r="M253" s="1">
        <v>0.183184227541975</v>
      </c>
      <c r="N253" s="7">
        <v>88.803407402043604</v>
      </c>
      <c r="O253" s="55">
        <v>69</v>
      </c>
      <c r="P253" s="6">
        <v>5.45098824075156E-2</v>
      </c>
      <c r="T253" s="7"/>
      <c r="U253" s="55"/>
      <c r="V253" s="55"/>
      <c r="W253" s="6"/>
      <c r="X253" s="7"/>
      <c r="Y253" s="55"/>
      <c r="Z253" s="55"/>
      <c r="AA253" s="6"/>
    </row>
    <row r="254" spans="1:27" ht="14" customHeight="1" x14ac:dyDescent="0.15">
      <c r="A254" s="8" t="s">
        <v>90</v>
      </c>
      <c r="B254" s="8" t="s">
        <v>110</v>
      </c>
      <c r="C254" s="1" t="s">
        <v>6</v>
      </c>
      <c r="D254" s="7" t="s">
        <v>2</v>
      </c>
      <c r="E254" s="1">
        <v>71</v>
      </c>
      <c r="F254" s="1">
        <v>-0.74175610243896595</v>
      </c>
      <c r="G254" s="1">
        <v>0.99345706777953802</v>
      </c>
      <c r="H254" s="1">
        <f t="shared" si="124"/>
        <v>-2.6889319552868605</v>
      </c>
      <c r="I254" s="1">
        <f t="shared" si="125"/>
        <v>1.2054197504089283</v>
      </c>
      <c r="J254" s="1">
        <f t="shared" si="126"/>
        <v>0.47627678986466077</v>
      </c>
      <c r="K254" s="1">
        <f t="shared" si="127"/>
        <v>6.7953477980523661E-2</v>
      </c>
      <c r="L254" s="1">
        <f t="shared" si="128"/>
        <v>3.3381599780485303</v>
      </c>
      <c r="M254" s="1">
        <v>0.457780532107812</v>
      </c>
      <c r="N254" s="7" t="s">
        <v>163</v>
      </c>
      <c r="O254" s="55" t="s">
        <v>163</v>
      </c>
      <c r="P254" s="6" t="s">
        <v>163</v>
      </c>
      <c r="T254" s="7"/>
      <c r="U254" s="55"/>
      <c r="V254" s="55"/>
      <c r="W254" s="6"/>
      <c r="X254" s="7"/>
      <c r="Y254" s="55"/>
      <c r="Z254" s="55"/>
      <c r="AA254" s="6"/>
    </row>
    <row r="255" spans="1:27" ht="14" customHeight="1" x14ac:dyDescent="0.15">
      <c r="A255" s="8" t="s">
        <v>90</v>
      </c>
      <c r="B255" s="8" t="s">
        <v>110</v>
      </c>
      <c r="C255" s="1" t="s">
        <v>6</v>
      </c>
      <c r="D255" s="7" t="s">
        <v>1</v>
      </c>
      <c r="E255" s="1">
        <v>71</v>
      </c>
      <c r="F255" s="1">
        <v>-0.428591580432788</v>
      </c>
      <c r="G255" s="1">
        <v>0.51808649774478599</v>
      </c>
      <c r="H255" s="1">
        <f t="shared" si="124"/>
        <v>-1.4440411160125686</v>
      </c>
      <c r="I255" s="1">
        <f t="shared" si="125"/>
        <v>0.58685795514699257</v>
      </c>
      <c r="J255" s="1">
        <f t="shared" si="126"/>
        <v>0.65142592995375714</v>
      </c>
      <c r="K255" s="1">
        <f t="shared" si="127"/>
        <v>0.23597223810778925</v>
      </c>
      <c r="L255" s="1">
        <f t="shared" si="128"/>
        <v>1.7983290984521523</v>
      </c>
      <c r="M255" s="1">
        <v>0.40809042755313302</v>
      </c>
      <c r="N255" s="7" t="s">
        <v>163</v>
      </c>
      <c r="O255" s="55" t="s">
        <v>163</v>
      </c>
      <c r="P255" s="6" t="s">
        <v>163</v>
      </c>
      <c r="T255" s="7"/>
      <c r="U255" s="55"/>
      <c r="V255" s="55"/>
      <c r="W255" s="6"/>
      <c r="X255" s="7"/>
      <c r="Y255" s="55"/>
      <c r="Z255" s="55"/>
      <c r="AA255" s="6"/>
    </row>
    <row r="256" spans="1:27" ht="14" customHeight="1" x14ac:dyDescent="0.15">
      <c r="A256" s="8" t="s">
        <v>90</v>
      </c>
      <c r="B256" s="8" t="s">
        <v>110</v>
      </c>
      <c r="C256" s="1" t="s">
        <v>6</v>
      </c>
      <c r="D256" s="7" t="s">
        <v>0</v>
      </c>
      <c r="E256" s="1">
        <v>71</v>
      </c>
      <c r="F256" s="1">
        <v>-0.54359618506838103</v>
      </c>
      <c r="G256" s="1">
        <v>0.731481408873212</v>
      </c>
      <c r="H256" s="1">
        <f t="shared" si="124"/>
        <v>-1.9772997464598765</v>
      </c>
      <c r="I256" s="1">
        <f t="shared" si="125"/>
        <v>0.89010737632311443</v>
      </c>
      <c r="J256" s="1">
        <f t="shared" si="126"/>
        <v>0.58065634550677048</v>
      </c>
      <c r="K256" s="1">
        <f t="shared" si="127"/>
        <v>0.13844256306798433</v>
      </c>
      <c r="L256" s="1">
        <f t="shared" si="128"/>
        <v>2.4353911405967659</v>
      </c>
      <c r="M256" s="1">
        <v>0.45988126185394801</v>
      </c>
      <c r="N256" s="7" t="s">
        <v>163</v>
      </c>
      <c r="O256" s="55" t="s">
        <v>163</v>
      </c>
      <c r="P256" s="6" t="s">
        <v>163</v>
      </c>
      <c r="T256" s="7"/>
      <c r="U256" s="55"/>
      <c r="V256" s="55"/>
      <c r="W256" s="6"/>
      <c r="X256" s="7"/>
      <c r="Y256" s="55"/>
      <c r="Z256" s="55"/>
      <c r="AA256" s="6"/>
    </row>
    <row r="257" spans="1:31" ht="14" customHeight="1" x14ac:dyDescent="0.15">
      <c r="A257" s="8"/>
      <c r="B257" s="8"/>
      <c r="D257" s="7"/>
      <c r="E257" s="55"/>
      <c r="F257" s="55"/>
      <c r="G257" s="55"/>
      <c r="H257" s="55"/>
      <c r="I257" s="55"/>
      <c r="J257" s="55"/>
      <c r="K257" s="55"/>
      <c r="L257" s="55"/>
      <c r="M257" s="55"/>
      <c r="N257" s="7"/>
      <c r="O257" s="55"/>
      <c r="P257" s="6"/>
      <c r="Q257" s="55"/>
      <c r="R257" s="55"/>
      <c r="S257" s="55"/>
      <c r="T257" s="7"/>
      <c r="U257" s="55"/>
      <c r="V257" s="55"/>
      <c r="W257" s="6"/>
      <c r="X257" s="7"/>
      <c r="Y257" s="55"/>
      <c r="Z257" s="55"/>
      <c r="AA257" s="6"/>
    </row>
    <row r="258" spans="1:31" ht="14" customHeight="1" x14ac:dyDescent="0.15">
      <c r="A258" s="8" t="s">
        <v>90</v>
      </c>
      <c r="B258" s="8" t="s">
        <v>110</v>
      </c>
      <c r="C258" s="55" t="s">
        <v>5</v>
      </c>
      <c r="D258" s="7" t="s">
        <v>4</v>
      </c>
      <c r="E258" s="55">
        <v>18</v>
      </c>
      <c r="F258" s="55">
        <v>-0.17887691984833601</v>
      </c>
      <c r="G258" s="55">
        <v>0.296759131948166</v>
      </c>
      <c r="H258" s="55">
        <f>F258-1.96*G258</f>
        <v>-0.76052481846674136</v>
      </c>
      <c r="I258" s="55">
        <f>F258+1.96*G258</f>
        <v>0.4027709787700694</v>
      </c>
      <c r="J258" s="55">
        <f>EXP(F258)</f>
        <v>0.83620881377116896</v>
      </c>
      <c r="K258" s="55">
        <f t="shared" ref="K258:L262" si="129">EXP(H258)</f>
        <v>0.46742105142719009</v>
      </c>
      <c r="L258" s="55">
        <f t="shared" si="129"/>
        <v>1.4959642448570944</v>
      </c>
      <c r="M258" s="55">
        <v>0.54666301190453903</v>
      </c>
      <c r="N258" s="7">
        <v>19.878151312987601</v>
      </c>
      <c r="O258" s="55">
        <v>17</v>
      </c>
      <c r="P258" s="6">
        <v>0.28050903021259299</v>
      </c>
      <c r="Q258" s="55">
        <v>4.0785728000213503E-2</v>
      </c>
      <c r="R258" s="55">
        <v>3.0616034763737001E-2</v>
      </c>
      <c r="S258" s="55">
        <v>0.20146976337351399</v>
      </c>
      <c r="T258" s="7">
        <v>1.26542736306009E-3</v>
      </c>
      <c r="U258" s="55">
        <v>4.6214337143899201E-4</v>
      </c>
      <c r="V258" s="55" t="b">
        <v>1</v>
      </c>
      <c r="W258" s="6">
        <v>5.3056722425526004E-3</v>
      </c>
      <c r="X258" s="7">
        <v>18</v>
      </c>
      <c r="Y258" s="55">
        <v>-0.33848423462611299</v>
      </c>
      <c r="Z258" s="55">
        <v>0.30240135307647198</v>
      </c>
      <c r="AA258" s="6">
        <v>0.263003149925638</v>
      </c>
    </row>
    <row r="259" spans="1:31" ht="14" customHeight="1" x14ac:dyDescent="0.15">
      <c r="A259" s="8" t="s">
        <v>90</v>
      </c>
      <c r="B259" s="8" t="s">
        <v>110</v>
      </c>
      <c r="C259" s="55" t="s">
        <v>5</v>
      </c>
      <c r="D259" s="7" t="s">
        <v>3</v>
      </c>
      <c r="E259" s="55">
        <v>18</v>
      </c>
      <c r="F259" s="55">
        <v>-1.4325646846354101</v>
      </c>
      <c r="G259" s="55">
        <v>0.98482176937837995</v>
      </c>
      <c r="H259" s="55">
        <f>F259-1.96*G259</f>
        <v>-3.3628153526170346</v>
      </c>
      <c r="I259" s="55">
        <f>F259+1.96*G259</f>
        <v>0.49768598334621461</v>
      </c>
      <c r="J259" s="55">
        <f>EXP(F259)</f>
        <v>0.23869595669540855</v>
      </c>
      <c r="K259" s="55">
        <f t="shared" si="129"/>
        <v>3.4637604472953949E-2</v>
      </c>
      <c r="L259" s="55">
        <f t="shared" si="129"/>
        <v>1.6449105130011141</v>
      </c>
      <c r="M259" s="55">
        <v>0.16510504158365499</v>
      </c>
      <c r="N259" s="7">
        <v>17.893460296744699</v>
      </c>
      <c r="O259" s="55">
        <v>16</v>
      </c>
      <c r="P259" s="6">
        <v>0.33017253742289399</v>
      </c>
      <c r="Q259" s="55"/>
      <c r="R259" s="55"/>
      <c r="S259" s="55"/>
      <c r="T259" s="7"/>
      <c r="U259" s="55"/>
      <c r="V259" s="55"/>
      <c r="W259" s="6"/>
      <c r="X259" s="7"/>
      <c r="Y259" s="55"/>
      <c r="Z259" s="55"/>
      <c r="AA259" s="6"/>
    </row>
    <row r="260" spans="1:31" ht="14" customHeight="1" x14ac:dyDescent="0.15">
      <c r="A260" s="8" t="s">
        <v>90</v>
      </c>
      <c r="B260" s="8" t="s">
        <v>110</v>
      </c>
      <c r="C260" s="55" t="s">
        <v>5</v>
      </c>
      <c r="D260" s="7" t="s">
        <v>2</v>
      </c>
      <c r="E260" s="55">
        <v>18</v>
      </c>
      <c r="F260" s="55">
        <v>-0.902364306185785</v>
      </c>
      <c r="G260" s="55">
        <v>0.68207887390384303</v>
      </c>
      <c r="H260" s="55">
        <f>F260-1.96*G260</f>
        <v>-2.2392388990373173</v>
      </c>
      <c r="I260" s="55">
        <f>F260+1.96*G260</f>
        <v>0.4345102866657472</v>
      </c>
      <c r="J260" s="55">
        <f>EXP(F260)</f>
        <v>0.40560954003485283</v>
      </c>
      <c r="K260" s="55">
        <f t="shared" si="129"/>
        <v>0.10653956089160359</v>
      </c>
      <c r="L260" s="55">
        <f t="shared" si="129"/>
        <v>1.5442066551660685</v>
      </c>
      <c r="M260" s="55">
        <v>0.203368441354881</v>
      </c>
      <c r="N260" s="7" t="s">
        <v>82</v>
      </c>
      <c r="O260" s="55" t="s">
        <v>82</v>
      </c>
      <c r="P260" s="6" t="s">
        <v>82</v>
      </c>
      <c r="Q260" s="55"/>
      <c r="R260" s="55"/>
      <c r="S260" s="55"/>
      <c r="T260" s="7"/>
      <c r="U260" s="55"/>
      <c r="V260" s="55"/>
      <c r="W260" s="6"/>
      <c r="X260" s="55"/>
      <c r="Y260" s="55"/>
      <c r="Z260" s="55"/>
      <c r="AA260" s="6"/>
    </row>
    <row r="261" spans="1:31" ht="14" customHeight="1" x14ac:dyDescent="0.15">
      <c r="A261" s="8" t="s">
        <v>90</v>
      </c>
      <c r="B261" s="8" t="s">
        <v>110</v>
      </c>
      <c r="C261" s="8" t="s">
        <v>5</v>
      </c>
      <c r="D261" s="55" t="s">
        <v>1</v>
      </c>
      <c r="E261" s="55">
        <v>18</v>
      </c>
      <c r="F261" s="55">
        <v>-0.37047032234938798</v>
      </c>
      <c r="G261" s="55">
        <v>0.359860680740691</v>
      </c>
      <c r="H261" s="55">
        <f>F261-1.96*G261</f>
        <v>-1.0757972566011422</v>
      </c>
      <c r="I261" s="55">
        <f>F261+1.96*G261</f>
        <v>0.33485661190236632</v>
      </c>
      <c r="J261" s="55">
        <f>EXP(F261)</f>
        <v>0.69040953922848269</v>
      </c>
      <c r="K261" s="55">
        <f t="shared" si="129"/>
        <v>0.34102576185131855</v>
      </c>
      <c r="L261" s="55">
        <f t="shared" si="129"/>
        <v>1.3977399515802673</v>
      </c>
      <c r="M261" s="55">
        <v>0.303252934997575</v>
      </c>
      <c r="N261" s="7" t="s">
        <v>82</v>
      </c>
      <c r="O261" s="55" t="s">
        <v>82</v>
      </c>
      <c r="P261" s="6" t="s">
        <v>82</v>
      </c>
      <c r="Q261" s="55"/>
      <c r="R261" s="55"/>
      <c r="S261" s="55"/>
      <c r="T261" s="7"/>
      <c r="U261" s="55"/>
      <c r="V261" s="55"/>
      <c r="W261" s="6"/>
      <c r="X261" s="55"/>
      <c r="Y261" s="55"/>
      <c r="Z261" s="55"/>
      <c r="AA261" s="6"/>
    </row>
    <row r="262" spans="1:31" ht="14" customHeight="1" thickBot="1" x14ac:dyDescent="0.2">
      <c r="A262" s="8" t="s">
        <v>90</v>
      </c>
      <c r="B262" s="8" t="s">
        <v>110</v>
      </c>
      <c r="C262" s="8" t="s">
        <v>5</v>
      </c>
      <c r="D262" s="55" t="s">
        <v>0</v>
      </c>
      <c r="E262" s="55">
        <v>18</v>
      </c>
      <c r="F262" s="55">
        <v>-0.72646941715375202</v>
      </c>
      <c r="G262" s="55">
        <v>0.65056073472187903</v>
      </c>
      <c r="H262" s="55">
        <f>F262-1.96*G262</f>
        <v>-2.0015684572086352</v>
      </c>
      <c r="I262" s="55">
        <f>F262+1.96*G262</f>
        <v>0.54862962290113093</v>
      </c>
      <c r="J262" s="55">
        <f>EXP(F262)</f>
        <v>0.48361341674334474</v>
      </c>
      <c r="K262" s="55">
        <f t="shared" si="129"/>
        <v>0.13512318201536402</v>
      </c>
      <c r="L262" s="55">
        <f t="shared" si="129"/>
        <v>1.7308794343488647</v>
      </c>
      <c r="M262" s="55">
        <v>0.27966538435068899</v>
      </c>
      <c r="N262" s="7" t="s">
        <v>82</v>
      </c>
      <c r="O262" s="55" t="s">
        <v>82</v>
      </c>
      <c r="P262" s="6" t="s">
        <v>82</v>
      </c>
      <c r="Q262" s="55"/>
      <c r="R262" s="55"/>
      <c r="S262" s="55"/>
      <c r="T262" s="7"/>
      <c r="U262" s="55"/>
      <c r="V262" s="55"/>
      <c r="W262" s="6"/>
      <c r="X262" s="55"/>
      <c r="Y262" s="55"/>
      <c r="Z262" s="55"/>
      <c r="AA262" s="6"/>
    </row>
    <row r="263" spans="1:31" ht="14" customHeight="1" thickBot="1" x14ac:dyDescent="0.2">
      <c r="A263" s="180"/>
      <c r="B263" s="180"/>
      <c r="C263" s="180"/>
      <c r="D263" s="181"/>
      <c r="E263" s="181"/>
      <c r="F263" s="181"/>
      <c r="G263" s="181"/>
      <c r="H263" s="181"/>
      <c r="I263" s="181"/>
      <c r="J263" s="181"/>
      <c r="K263" s="181"/>
      <c r="L263" s="181"/>
      <c r="M263" s="181"/>
      <c r="N263" s="182"/>
      <c r="O263" s="181"/>
      <c r="P263" s="183"/>
      <c r="Q263" s="181"/>
      <c r="R263" s="181"/>
      <c r="S263" s="181"/>
      <c r="T263" s="182"/>
      <c r="U263" s="181"/>
      <c r="V263" s="181"/>
      <c r="W263" s="183"/>
      <c r="X263" s="181"/>
      <c r="Y263" s="181"/>
      <c r="Z263" s="181"/>
      <c r="AA263" s="183"/>
    </row>
    <row r="264" spans="1:31" ht="14" customHeight="1" x14ac:dyDescent="0.15">
      <c r="A264" s="8"/>
      <c r="B264" s="8"/>
      <c r="C264" s="8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7"/>
      <c r="O264" s="55"/>
      <c r="P264" s="6"/>
      <c r="Q264" s="55"/>
      <c r="R264" s="55"/>
      <c r="S264" s="55"/>
      <c r="T264" s="7"/>
      <c r="U264" s="55"/>
      <c r="V264" s="55"/>
      <c r="W264" s="6"/>
      <c r="X264" s="55"/>
      <c r="Y264" s="55"/>
      <c r="Z264" s="55"/>
      <c r="AA264" s="6"/>
      <c r="AD264" s="55" t="s">
        <v>64</v>
      </c>
      <c r="AE264" s="8" t="s">
        <v>13</v>
      </c>
    </row>
    <row r="265" spans="1:31" ht="14" customHeight="1" x14ac:dyDescent="0.15">
      <c r="A265" s="8" t="s">
        <v>58</v>
      </c>
      <c r="B265" s="8" t="s">
        <v>100</v>
      </c>
      <c r="C265" s="8" t="s">
        <v>154</v>
      </c>
      <c r="D265" s="55" t="s">
        <v>4</v>
      </c>
      <c r="E265" s="55">
        <v>11</v>
      </c>
      <c r="F265" s="55">
        <v>1.6479292252413399E-3</v>
      </c>
      <c r="G265" s="55">
        <v>2.46945674536319E-2</v>
      </c>
      <c r="H265" s="55">
        <f>F265-1.96*G265</f>
        <v>-4.6753422983877184E-2</v>
      </c>
      <c r="I265" s="55">
        <f>F265+1.96*G265</f>
        <v>5.0049281434359862E-2</v>
      </c>
      <c r="J265" s="55">
        <f>EXP(F265)</f>
        <v>1.0016492878067866</v>
      </c>
      <c r="K265" s="55">
        <f t="shared" ref="K265:L269" si="130">EXP(H265)</f>
        <v>0.95432268262073761</v>
      </c>
      <c r="L265" s="55">
        <f t="shared" si="130"/>
        <v>1.0513229058001654</v>
      </c>
      <c r="M265" s="55">
        <v>0.94679469286511597</v>
      </c>
      <c r="N265" s="7">
        <v>8.6903453241911208</v>
      </c>
      <c r="O265" s="55">
        <v>10</v>
      </c>
      <c r="P265" s="6">
        <v>0.56172132797785901</v>
      </c>
      <c r="Q265" s="55">
        <v>1.1998192961131001E-2</v>
      </c>
      <c r="R265" s="55">
        <v>1.05163054567645E-2</v>
      </c>
      <c r="S265" s="55">
        <v>0.28335462185341198</v>
      </c>
      <c r="T265" s="7">
        <v>1.4353193141354E-2</v>
      </c>
      <c r="U265" s="55">
        <v>1.50943686321419E-4</v>
      </c>
      <c r="V265" s="55" t="b">
        <v>1</v>
      </c>
      <c r="W265" s="9">
        <v>6.5491607493916E-63</v>
      </c>
      <c r="X265" s="55">
        <v>11</v>
      </c>
      <c r="Y265" s="55">
        <v>1.7058301539695101E-3</v>
      </c>
      <c r="Z265" s="55">
        <v>2.6607493484686301E-2</v>
      </c>
      <c r="AA265" s="6">
        <v>0.948881928745266</v>
      </c>
      <c r="AD265" s="55" t="s">
        <v>64</v>
      </c>
      <c r="AE265" s="8" t="s">
        <v>13</v>
      </c>
    </row>
    <row r="266" spans="1:31" ht="14" customHeight="1" x14ac:dyDescent="0.15">
      <c r="A266" s="8" t="s">
        <v>58</v>
      </c>
      <c r="B266" s="8" t="s">
        <v>100</v>
      </c>
      <c r="C266" s="8" t="s">
        <v>154</v>
      </c>
      <c r="D266" s="55" t="s">
        <v>3</v>
      </c>
      <c r="E266" s="55">
        <v>11</v>
      </c>
      <c r="F266" s="55">
        <v>-5.6200727459160903E-2</v>
      </c>
      <c r="G266" s="55">
        <v>5.63976809230377E-2</v>
      </c>
      <c r="H266" s="55">
        <f>F266-1.96*G266</f>
        <v>-0.16674018206831479</v>
      </c>
      <c r="I266" s="55">
        <f>F266+1.96*G266</f>
        <v>5.4338727149992987E-2</v>
      </c>
      <c r="J266" s="55">
        <f>EXP(F266)</f>
        <v>0.94534935926943842</v>
      </c>
      <c r="K266" s="55">
        <f t="shared" si="130"/>
        <v>0.84641949773397618</v>
      </c>
      <c r="L266" s="55">
        <f t="shared" si="130"/>
        <v>1.0558421840041508</v>
      </c>
      <c r="M266" s="55">
        <v>0.34503954392049802</v>
      </c>
      <c r="N266" s="7">
        <v>7.3886621229720699</v>
      </c>
      <c r="O266" s="55">
        <v>9</v>
      </c>
      <c r="P266" s="6">
        <v>0.59672270137859695</v>
      </c>
      <c r="Q266" s="55"/>
      <c r="R266" s="55"/>
      <c r="S266" s="55"/>
      <c r="T266" s="7"/>
      <c r="U266" s="55"/>
      <c r="V266" s="55"/>
      <c r="W266" s="9"/>
      <c r="X266" s="55"/>
      <c r="Y266" s="55"/>
      <c r="Z266" s="55"/>
      <c r="AA266" s="6"/>
      <c r="AD266" s="55" t="s">
        <v>64</v>
      </c>
      <c r="AE266" s="8" t="s">
        <v>13</v>
      </c>
    </row>
    <row r="267" spans="1:31" ht="14" customHeight="1" x14ac:dyDescent="0.15">
      <c r="A267" s="8" t="s">
        <v>58</v>
      </c>
      <c r="B267" s="8" t="s">
        <v>100</v>
      </c>
      <c r="C267" s="8" t="s">
        <v>154</v>
      </c>
      <c r="D267" s="55" t="s">
        <v>2</v>
      </c>
      <c r="E267" s="55">
        <v>11</v>
      </c>
      <c r="F267" s="55">
        <v>-3.5556073190854201E-2</v>
      </c>
      <c r="G267" s="55">
        <v>6.00904608658848E-2</v>
      </c>
      <c r="H267" s="55">
        <f>F267-1.96*G267</f>
        <v>-0.15333337648798839</v>
      </c>
      <c r="I267" s="55">
        <f>F267+1.96*G267</f>
        <v>8.2221230106280005E-2</v>
      </c>
      <c r="J267" s="55">
        <f>EXP(F267)</f>
        <v>0.96506861823596868</v>
      </c>
      <c r="K267" s="55">
        <f t="shared" si="130"/>
        <v>0.85784368921941745</v>
      </c>
      <c r="L267" s="55">
        <f t="shared" si="130"/>
        <v>1.0856959718982804</v>
      </c>
      <c r="M267" s="55">
        <v>0.56718074513787198</v>
      </c>
      <c r="N267" s="7"/>
      <c r="O267" s="55"/>
      <c r="P267" s="6"/>
      <c r="Q267" s="55"/>
      <c r="R267" s="55"/>
      <c r="S267" s="55"/>
      <c r="T267" s="7"/>
      <c r="U267" s="55"/>
      <c r="V267" s="55"/>
      <c r="W267" s="9"/>
      <c r="X267" s="55"/>
      <c r="Y267" s="55"/>
      <c r="Z267" s="55"/>
      <c r="AA267" s="6"/>
      <c r="AD267" s="55" t="s">
        <v>64</v>
      </c>
      <c r="AE267" s="8" t="s">
        <v>13</v>
      </c>
    </row>
    <row r="268" spans="1:31" ht="14" customHeight="1" x14ac:dyDescent="0.15">
      <c r="A268" s="8" t="s">
        <v>58</v>
      </c>
      <c r="B268" s="8" t="s">
        <v>100</v>
      </c>
      <c r="C268" s="8" t="s">
        <v>154</v>
      </c>
      <c r="D268" s="55" t="s">
        <v>1</v>
      </c>
      <c r="E268" s="55">
        <v>11</v>
      </c>
      <c r="F268" s="55">
        <v>-1.6199690729441101E-2</v>
      </c>
      <c r="G268" s="55">
        <v>3.2740594331848401E-2</v>
      </c>
      <c r="H268" s="55">
        <f>F268-1.96*G268</f>
        <v>-8.0371255619863968E-2</v>
      </c>
      <c r="I268" s="55">
        <f>F268+1.96*G268</f>
        <v>4.797187416098176E-2</v>
      </c>
      <c r="J268" s="55">
        <f>EXP(F268)</f>
        <v>0.98393081857329545</v>
      </c>
      <c r="K268" s="55">
        <f t="shared" si="130"/>
        <v>0.92277369786428187</v>
      </c>
      <c r="L268" s="55">
        <f t="shared" si="130"/>
        <v>1.0491411469344922</v>
      </c>
      <c r="M268" s="55">
        <v>0.62074896637505494</v>
      </c>
      <c r="N268" s="7"/>
      <c r="O268" s="55"/>
      <c r="P268" s="6"/>
      <c r="Q268" s="55"/>
      <c r="R268" s="55"/>
      <c r="S268" s="55"/>
      <c r="T268" s="7"/>
      <c r="U268" s="55"/>
      <c r="V268" s="55"/>
      <c r="W268" s="9"/>
      <c r="X268" s="55"/>
      <c r="Y268" s="55"/>
      <c r="Z268" s="55"/>
      <c r="AA268" s="6"/>
      <c r="AD268" s="55" t="s">
        <v>64</v>
      </c>
      <c r="AE268" s="8" t="s">
        <v>13</v>
      </c>
    </row>
    <row r="269" spans="1:31" ht="14" customHeight="1" thickBot="1" x14ac:dyDescent="0.2">
      <c r="A269" s="8" t="s">
        <v>58</v>
      </c>
      <c r="B269" s="8" t="s">
        <v>100</v>
      </c>
      <c r="C269" s="5" t="s">
        <v>154</v>
      </c>
      <c r="D269" s="3" t="s">
        <v>0</v>
      </c>
      <c r="E269" s="3">
        <v>11</v>
      </c>
      <c r="F269" s="3">
        <v>-3.7817118614369399E-2</v>
      </c>
      <c r="G269" s="3">
        <v>5.49775494242144E-2</v>
      </c>
      <c r="H269" s="3">
        <f>F269-1.96*G269</f>
        <v>-0.14557311548582963</v>
      </c>
      <c r="I269" s="3">
        <f>F269+1.96*G269</f>
        <v>6.9938878257090817E-2</v>
      </c>
      <c r="J269" s="3">
        <f>EXP(F269)</f>
        <v>0.96288901926803228</v>
      </c>
      <c r="K269" s="3">
        <f t="shared" si="130"/>
        <v>0.86452667747503542</v>
      </c>
      <c r="L269" s="3">
        <f t="shared" si="130"/>
        <v>1.0724426296882272</v>
      </c>
      <c r="M269" s="3">
        <v>0.50717894555243004</v>
      </c>
      <c r="N269" s="4"/>
      <c r="O269" s="3"/>
      <c r="P269" s="2"/>
      <c r="Q269" s="3"/>
      <c r="R269" s="3"/>
      <c r="S269" s="3"/>
      <c r="T269" s="4"/>
      <c r="U269" s="3"/>
      <c r="V269" s="3"/>
      <c r="W269" s="58"/>
      <c r="X269" s="3"/>
      <c r="Y269" s="3"/>
      <c r="Z269" s="3"/>
      <c r="AA269" s="2"/>
      <c r="AD269" s="7"/>
      <c r="AE269" s="8"/>
    </row>
    <row r="270" spans="1:31" ht="14" customHeight="1" x14ac:dyDescent="0.15">
      <c r="A270" s="14"/>
      <c r="B270" s="14"/>
      <c r="C270" s="8"/>
      <c r="N270" s="7"/>
      <c r="O270" s="55"/>
      <c r="P270" s="6"/>
      <c r="T270" s="7"/>
      <c r="U270" s="55"/>
      <c r="V270" s="55"/>
      <c r="W270" s="9"/>
      <c r="Y270" s="55"/>
      <c r="Z270" s="55"/>
      <c r="AA270" s="6"/>
      <c r="AD270" s="55" t="s">
        <v>58</v>
      </c>
      <c r="AE270" s="8" t="s">
        <v>100</v>
      </c>
    </row>
    <row r="271" spans="1:31" ht="14" customHeight="1" x14ac:dyDescent="0.15">
      <c r="A271" s="8" t="s">
        <v>84</v>
      </c>
      <c r="B271" s="8" t="s">
        <v>84</v>
      </c>
      <c r="C271" s="8" t="s">
        <v>154</v>
      </c>
      <c r="D271" s="1" t="s">
        <v>4</v>
      </c>
      <c r="E271" s="1">
        <v>11</v>
      </c>
      <c r="F271" s="1">
        <v>3.7945292728939303E-2</v>
      </c>
      <c r="G271" s="1">
        <v>3.3714913314277603E-2</v>
      </c>
      <c r="H271" s="1">
        <f>F271-1.96*G271</f>
        <v>-2.8135937367044797E-2</v>
      </c>
      <c r="I271" s="1">
        <f>F271+1.96*G271</f>
        <v>0.1040265228249234</v>
      </c>
      <c r="J271" s="1">
        <f>EXP(F271)</f>
        <v>1.0386744082817549</v>
      </c>
      <c r="K271" s="1">
        <f t="shared" ref="K271:L275" si="131">EXP(H271)</f>
        <v>0.97225619187087853</v>
      </c>
      <c r="L271" s="1">
        <f t="shared" si="131"/>
        <v>1.1096298850444666</v>
      </c>
      <c r="M271" s="1">
        <v>0.26038779686513203</v>
      </c>
      <c r="N271" s="7">
        <v>5.5972772233976302</v>
      </c>
      <c r="O271" s="55">
        <v>10</v>
      </c>
      <c r="P271" s="6">
        <v>0.84788801584676499</v>
      </c>
      <c r="Q271" s="1">
        <v>2.0541102751489699E-2</v>
      </c>
      <c r="R271" s="1">
        <v>1.4362373605567601E-2</v>
      </c>
      <c r="S271" s="1">
        <v>0.18644410561779701</v>
      </c>
      <c r="T271" s="7">
        <v>1.4353193141354E-2</v>
      </c>
      <c r="U271" s="59">
        <v>9.51685266622546E-5</v>
      </c>
      <c r="V271" s="55" t="b">
        <v>1</v>
      </c>
      <c r="W271" s="9">
        <v>8.3768077310145897E-66</v>
      </c>
      <c r="X271" s="1">
        <v>11</v>
      </c>
      <c r="Y271" s="55">
        <v>3.6113493464145899E-2</v>
      </c>
      <c r="Z271" s="55">
        <v>3.65830137744068E-2</v>
      </c>
      <c r="AA271" s="6">
        <v>0.32356145308842699</v>
      </c>
      <c r="AD271" s="55" t="s">
        <v>58</v>
      </c>
      <c r="AE271" s="8" t="s">
        <v>100</v>
      </c>
    </row>
    <row r="272" spans="1:31" ht="14" customHeight="1" x14ac:dyDescent="0.15">
      <c r="A272" s="8" t="s">
        <v>84</v>
      </c>
      <c r="B272" s="8" t="s">
        <v>84</v>
      </c>
      <c r="C272" s="8" t="s">
        <v>154</v>
      </c>
      <c r="D272" s="1" t="s">
        <v>3</v>
      </c>
      <c r="E272" s="1">
        <v>11</v>
      </c>
      <c r="F272" s="1">
        <v>-6.1152137116557002E-2</v>
      </c>
      <c r="G272" s="1">
        <v>7.7056299737735007E-2</v>
      </c>
      <c r="H272" s="1">
        <f>F272-1.96*G272</f>
        <v>-0.21218248460251762</v>
      </c>
      <c r="I272" s="1">
        <f>F272+1.96*G272</f>
        <v>8.9878210369403605E-2</v>
      </c>
      <c r="J272" s="1">
        <f>EXP(F272)</f>
        <v>0.94068011652857553</v>
      </c>
      <c r="K272" s="1">
        <f t="shared" si="131"/>
        <v>0.80881708743391145</v>
      </c>
      <c r="L272" s="1">
        <f t="shared" si="131"/>
        <v>1.0940410327378476</v>
      </c>
      <c r="M272" s="1">
        <v>0.44784346210564402</v>
      </c>
      <c r="N272" s="7">
        <v>3.5517980095133401</v>
      </c>
      <c r="O272" s="55">
        <v>9</v>
      </c>
      <c r="P272" s="6">
        <v>0.93836573825568304</v>
      </c>
      <c r="T272" s="7"/>
      <c r="U272" s="59"/>
      <c r="V272" s="55"/>
      <c r="W272" s="9"/>
      <c r="Y272" s="55"/>
      <c r="Z272" s="55"/>
      <c r="AA272" s="6"/>
      <c r="AD272" s="55" t="s">
        <v>58</v>
      </c>
      <c r="AE272" s="8" t="s">
        <v>100</v>
      </c>
    </row>
    <row r="273" spans="1:31" ht="14" customHeight="1" x14ac:dyDescent="0.15">
      <c r="A273" s="8" t="s">
        <v>84</v>
      </c>
      <c r="B273" s="8" t="s">
        <v>84</v>
      </c>
      <c r="C273" s="8" t="s">
        <v>154</v>
      </c>
      <c r="D273" s="1" t="s">
        <v>2</v>
      </c>
      <c r="E273" s="1">
        <v>11</v>
      </c>
      <c r="F273" s="1">
        <v>1.6946980510564799E-2</v>
      </c>
      <c r="G273" s="1">
        <v>7.0714506356216997E-2</v>
      </c>
      <c r="H273" s="1">
        <f>F273-1.96*G273</f>
        <v>-0.12165345194762052</v>
      </c>
      <c r="I273" s="1">
        <f>F273+1.96*G273</f>
        <v>0.15554741296875013</v>
      </c>
      <c r="J273" s="1">
        <f>EXP(F273)</f>
        <v>1.0170913952291758</v>
      </c>
      <c r="K273" s="1">
        <f t="shared" si="131"/>
        <v>0.88545516810313007</v>
      </c>
      <c r="L273" s="1">
        <f t="shared" si="131"/>
        <v>1.168297327198778</v>
      </c>
      <c r="M273" s="1">
        <v>0.81543962336539499</v>
      </c>
      <c r="N273" s="7"/>
      <c r="O273" s="55"/>
      <c r="P273" s="6"/>
      <c r="T273" s="7"/>
      <c r="U273" s="59"/>
      <c r="V273" s="55"/>
      <c r="W273" s="9"/>
      <c r="Y273" s="55"/>
      <c r="Z273" s="55"/>
      <c r="AA273" s="6"/>
      <c r="AD273" s="55" t="s">
        <v>58</v>
      </c>
      <c r="AE273" s="8" t="s">
        <v>100</v>
      </c>
    </row>
    <row r="274" spans="1:31" ht="14" customHeight="1" x14ac:dyDescent="0.15">
      <c r="A274" s="8" t="s">
        <v>84</v>
      </c>
      <c r="B274" s="8" t="s">
        <v>84</v>
      </c>
      <c r="C274" s="8" t="s">
        <v>154</v>
      </c>
      <c r="D274" s="1" t="s">
        <v>1</v>
      </c>
      <c r="E274" s="1">
        <v>11</v>
      </c>
      <c r="F274" s="1">
        <v>3.3631354918280398E-2</v>
      </c>
      <c r="G274" s="1">
        <v>4.3960790255390597E-2</v>
      </c>
      <c r="H274" s="1">
        <f>F274-1.96*G274</f>
        <v>-5.2531793982285177E-2</v>
      </c>
      <c r="I274" s="1">
        <f>F274+1.96*G274</f>
        <v>0.11979450381884597</v>
      </c>
      <c r="J274" s="1">
        <f>EXP(F274)</f>
        <v>1.0342032824921954</v>
      </c>
      <c r="K274" s="1">
        <f t="shared" si="131"/>
        <v>0.94882415367789952</v>
      </c>
      <c r="L274" s="1">
        <f t="shared" si="131"/>
        <v>1.1272651790868344</v>
      </c>
      <c r="M274" s="1">
        <v>0.444253253382903</v>
      </c>
      <c r="N274" s="7"/>
      <c r="O274" s="55"/>
      <c r="P274" s="6"/>
      <c r="T274" s="7"/>
      <c r="U274" s="59"/>
      <c r="V274" s="55"/>
      <c r="W274" s="9"/>
      <c r="Y274" s="55"/>
      <c r="Z274" s="55"/>
      <c r="AA274" s="6"/>
      <c r="AD274" s="55" t="s">
        <v>58</v>
      </c>
      <c r="AE274" s="8" t="s">
        <v>100</v>
      </c>
    </row>
    <row r="275" spans="1:31" ht="14" customHeight="1" thickBot="1" x14ac:dyDescent="0.2">
      <c r="A275" s="5" t="s">
        <v>84</v>
      </c>
      <c r="B275" s="5" t="s">
        <v>84</v>
      </c>
      <c r="C275" s="8" t="s">
        <v>154</v>
      </c>
      <c r="D275" s="1" t="s">
        <v>0</v>
      </c>
      <c r="E275" s="1">
        <v>11</v>
      </c>
      <c r="F275" s="1">
        <v>2.3469820676379601E-2</v>
      </c>
      <c r="G275" s="1">
        <v>7.1837962314047904E-2</v>
      </c>
      <c r="H275" s="1">
        <f>F275-1.96*G275</f>
        <v>-0.11733258545915429</v>
      </c>
      <c r="I275" s="1">
        <f>F275+1.96*G275</f>
        <v>0.16427222681191347</v>
      </c>
      <c r="J275" s="1">
        <f>EXP(F275)</f>
        <v>1.0237474042761951</v>
      </c>
      <c r="K275" s="1">
        <f t="shared" si="131"/>
        <v>0.88928937925791474</v>
      </c>
      <c r="L275" s="1">
        <f t="shared" si="131"/>
        <v>1.1785351002806541</v>
      </c>
      <c r="M275" s="1">
        <v>0.75062627363238899</v>
      </c>
      <c r="N275" s="7"/>
      <c r="O275" s="55"/>
      <c r="P275" s="6"/>
      <c r="T275" s="7"/>
      <c r="U275" s="59"/>
      <c r="V275" s="55"/>
      <c r="W275" s="9"/>
      <c r="Y275" s="55"/>
      <c r="Z275" s="55"/>
      <c r="AA275" s="6"/>
      <c r="AD275" s="55"/>
      <c r="AE275" s="8"/>
    </row>
    <row r="276" spans="1:31" ht="14" customHeight="1" x14ac:dyDescent="0.15">
      <c r="A276" s="14"/>
      <c r="B276" s="14"/>
      <c r="C276" s="14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13"/>
      <c r="O276" s="56"/>
      <c r="P276" s="12"/>
      <c r="Q276" s="56"/>
      <c r="R276" s="56"/>
      <c r="S276" s="56"/>
      <c r="T276" s="13"/>
      <c r="U276" s="160"/>
      <c r="V276" s="56"/>
      <c r="W276" s="161"/>
      <c r="X276" s="56"/>
      <c r="Y276" s="56"/>
      <c r="Z276" s="56"/>
      <c r="AA276" s="12"/>
      <c r="AD276" s="55" t="s">
        <v>119</v>
      </c>
      <c r="AE276" s="8" t="s">
        <v>118</v>
      </c>
    </row>
    <row r="277" spans="1:31" ht="14" customHeight="1" x14ac:dyDescent="0.15">
      <c r="A277" s="8" t="s">
        <v>56</v>
      </c>
      <c r="B277" s="8" t="s">
        <v>16</v>
      </c>
      <c r="C277" s="8" t="s">
        <v>154</v>
      </c>
      <c r="D277" s="55" t="s">
        <v>4</v>
      </c>
      <c r="E277" s="55">
        <v>11</v>
      </c>
      <c r="F277" s="55">
        <v>-1.26191972679493E-2</v>
      </c>
      <c r="G277" s="55">
        <v>3.4209923448332798E-2</v>
      </c>
      <c r="H277" s="55">
        <f>F277-1.96*G277</f>
        <v>-7.9670647226681587E-2</v>
      </c>
      <c r="I277" s="55">
        <f>F277+1.96*G277</f>
        <v>5.4432252690782987E-2</v>
      </c>
      <c r="J277" s="55">
        <f>EXP(F277)</f>
        <v>0.98746009093364351</v>
      </c>
      <c r="K277" s="55">
        <f t="shared" ref="K277:L281" si="132">EXP(H277)</f>
        <v>0.92342042738762553</v>
      </c>
      <c r="L277" s="55">
        <f t="shared" si="132"/>
        <v>1.0559409368332826</v>
      </c>
      <c r="M277" s="55">
        <v>0.71222064226970605</v>
      </c>
      <c r="N277" s="7">
        <v>12.9660239784788</v>
      </c>
      <c r="O277" s="55">
        <v>10</v>
      </c>
      <c r="P277" s="6">
        <v>0.22557766444187699</v>
      </c>
      <c r="Q277" s="55">
        <v>6.97345368585068E-4</v>
      </c>
      <c r="R277" s="55">
        <v>1.5367513859017599E-2</v>
      </c>
      <c r="S277" s="55">
        <v>0.96479701177142196</v>
      </c>
      <c r="T277" s="7">
        <v>1.4353193141354E-2</v>
      </c>
      <c r="U277" s="55">
        <v>1.63074431613936E-4</v>
      </c>
      <c r="V277" s="55" t="b">
        <v>1</v>
      </c>
      <c r="W277" s="9">
        <v>2.3022541634811101E-62</v>
      </c>
      <c r="X277" s="55">
        <v>11</v>
      </c>
      <c r="Y277" s="55">
        <v>-1.31023535564585E-2</v>
      </c>
      <c r="Z277" s="55">
        <v>4.2073656158105502E-2</v>
      </c>
      <c r="AA277" s="6">
        <v>0.75548540640170603</v>
      </c>
      <c r="AD277" s="55" t="s">
        <v>119</v>
      </c>
      <c r="AE277" s="8" t="s">
        <v>118</v>
      </c>
    </row>
    <row r="278" spans="1:31" ht="14" customHeight="1" x14ac:dyDescent="0.15">
      <c r="A278" s="8" t="s">
        <v>56</v>
      </c>
      <c r="B278" s="8" t="s">
        <v>16</v>
      </c>
      <c r="C278" s="8" t="s">
        <v>154</v>
      </c>
      <c r="D278" s="55" t="s">
        <v>3</v>
      </c>
      <c r="E278" s="55">
        <v>11</v>
      </c>
      <c r="F278" s="55">
        <v>-1.5979521048659E-2</v>
      </c>
      <c r="G278" s="55">
        <v>8.2363561082245407E-2</v>
      </c>
      <c r="H278" s="55">
        <f>F278-1.96*G278</f>
        <v>-0.17741210076985997</v>
      </c>
      <c r="I278" s="55">
        <f>F278+1.96*G278</f>
        <v>0.14545305867254199</v>
      </c>
      <c r="J278" s="55">
        <f>EXP(F278)</f>
        <v>0.98414747415715265</v>
      </c>
      <c r="K278" s="55">
        <f t="shared" si="132"/>
        <v>0.83743460595788011</v>
      </c>
      <c r="L278" s="55">
        <f t="shared" si="132"/>
        <v>1.1565634426846432</v>
      </c>
      <c r="M278" s="55">
        <v>0.85047480439019896</v>
      </c>
      <c r="N278" s="7">
        <v>12.963058098496001</v>
      </c>
      <c r="O278" s="55">
        <v>9</v>
      </c>
      <c r="P278" s="6">
        <v>0.16428498142887901</v>
      </c>
      <c r="Q278" s="55"/>
      <c r="R278" s="55"/>
      <c r="S278" s="55"/>
      <c r="T278" s="7"/>
      <c r="U278" s="55"/>
      <c r="V278" s="55"/>
      <c r="W278" s="9"/>
      <c r="X278" s="55"/>
      <c r="Y278" s="55"/>
      <c r="Z278" s="55"/>
      <c r="AA278" s="6"/>
      <c r="AD278" s="55" t="s">
        <v>119</v>
      </c>
      <c r="AE278" s="8" t="s">
        <v>118</v>
      </c>
    </row>
    <row r="279" spans="1:31" ht="14" customHeight="1" x14ac:dyDescent="0.15">
      <c r="A279" s="8" t="s">
        <v>56</v>
      </c>
      <c r="B279" s="8" t="s">
        <v>16</v>
      </c>
      <c r="C279" s="8" t="s">
        <v>154</v>
      </c>
      <c r="D279" s="55" t="s">
        <v>2</v>
      </c>
      <c r="E279" s="55">
        <v>11</v>
      </c>
      <c r="F279" s="55">
        <v>-7.9132189030262593E-3</v>
      </c>
      <c r="G279" s="55">
        <v>6.8539981393201901E-2</v>
      </c>
      <c r="H279" s="55">
        <f>F279-1.96*G279</f>
        <v>-0.14225158243370198</v>
      </c>
      <c r="I279" s="55">
        <f>F279+1.96*G279</f>
        <v>0.12642514462764945</v>
      </c>
      <c r="J279" s="55">
        <f>EXP(F279)</f>
        <v>0.99211800819044693</v>
      </c>
      <c r="K279" s="55">
        <f t="shared" si="132"/>
        <v>0.86740300567386208</v>
      </c>
      <c r="L279" s="55">
        <f t="shared" si="132"/>
        <v>1.1347645047772286</v>
      </c>
      <c r="M279" s="55">
        <v>0.91037071601515296</v>
      </c>
      <c r="N279" s="7"/>
      <c r="O279" s="55"/>
      <c r="P279" s="6"/>
      <c r="Q279" s="55"/>
      <c r="R279" s="55"/>
      <c r="S279" s="55"/>
      <c r="T279" s="7"/>
      <c r="U279" s="55"/>
      <c r="V279" s="55"/>
      <c r="W279" s="9"/>
      <c r="X279" s="55"/>
      <c r="Y279" s="55"/>
      <c r="Z279" s="55"/>
      <c r="AA279" s="6"/>
      <c r="AD279" s="55" t="s">
        <v>119</v>
      </c>
      <c r="AE279" s="8" t="s">
        <v>118</v>
      </c>
    </row>
    <row r="280" spans="1:31" ht="14" customHeight="1" x14ac:dyDescent="0.15">
      <c r="A280" s="8" t="s">
        <v>56</v>
      </c>
      <c r="B280" s="8" t="s">
        <v>16</v>
      </c>
      <c r="C280" s="8" t="s">
        <v>154</v>
      </c>
      <c r="D280" s="55" t="s">
        <v>1</v>
      </c>
      <c r="E280" s="55">
        <v>11</v>
      </c>
      <c r="F280" s="55">
        <v>-1.6649357456850499E-3</v>
      </c>
      <c r="G280" s="55">
        <v>4.2841652515827201E-2</v>
      </c>
      <c r="H280" s="55">
        <f>F280-1.96*G280</f>
        <v>-8.5634574676706363E-2</v>
      </c>
      <c r="I280" s="55">
        <f>F280+1.96*G280</f>
        <v>8.2304703185336267E-2</v>
      </c>
      <c r="J280" s="55">
        <f>EXP(F280)</f>
        <v>0.99833644949095024</v>
      </c>
      <c r="K280" s="55">
        <f t="shared" si="132"/>
        <v>0.91792960466198914</v>
      </c>
      <c r="L280" s="55">
        <f t="shared" si="132"/>
        <v>1.0857866020665108</v>
      </c>
      <c r="M280" s="55">
        <v>0.96899997695236195</v>
      </c>
      <c r="N280" s="7"/>
      <c r="O280" s="55"/>
      <c r="P280" s="6"/>
      <c r="Q280" s="55"/>
      <c r="R280" s="55"/>
      <c r="S280" s="55"/>
      <c r="T280" s="7"/>
      <c r="U280" s="55"/>
      <c r="V280" s="55"/>
      <c r="W280" s="9"/>
      <c r="X280" s="55"/>
      <c r="Y280" s="55"/>
      <c r="Z280" s="55"/>
      <c r="AA280" s="6"/>
      <c r="AD280" s="55" t="s">
        <v>119</v>
      </c>
      <c r="AE280" s="8" t="s">
        <v>118</v>
      </c>
    </row>
    <row r="281" spans="1:31" ht="14" customHeight="1" thickBot="1" x14ac:dyDescent="0.2">
      <c r="A281" s="5" t="s">
        <v>56</v>
      </c>
      <c r="B281" s="5" t="s">
        <v>16</v>
      </c>
      <c r="C281" s="5" t="s">
        <v>154</v>
      </c>
      <c r="D281" s="3" t="s">
        <v>0</v>
      </c>
      <c r="E281" s="3">
        <v>11</v>
      </c>
      <c r="F281" s="3">
        <v>3.9303899832359704E-3</v>
      </c>
      <c r="G281" s="3">
        <v>7.0052030580594796E-2</v>
      </c>
      <c r="H281" s="3">
        <f>F281-1.96*G281</f>
        <v>-0.13337158995472984</v>
      </c>
      <c r="I281" s="3">
        <f>F281+1.96*G281</f>
        <v>0.14123236992120178</v>
      </c>
      <c r="J281" s="3">
        <f>EXP(F281)</f>
        <v>1.0039381240953187</v>
      </c>
      <c r="K281" s="3">
        <f t="shared" si="132"/>
        <v>0.87513983850905464</v>
      </c>
      <c r="L281" s="3">
        <f t="shared" si="132"/>
        <v>1.1516922355279102</v>
      </c>
      <c r="M281" s="3">
        <v>0.95636198991023402</v>
      </c>
      <c r="N281" s="4"/>
      <c r="O281" s="3"/>
      <c r="P281" s="2"/>
      <c r="Q281" s="3"/>
      <c r="R281" s="3"/>
      <c r="S281" s="3"/>
      <c r="T281" s="4"/>
      <c r="U281" s="3"/>
      <c r="V281" s="3"/>
      <c r="W281" s="58"/>
      <c r="X281" s="3"/>
      <c r="Y281" s="3"/>
      <c r="Z281" s="3"/>
      <c r="AA281" s="2"/>
      <c r="AD281" s="7"/>
      <c r="AE281" s="8"/>
    </row>
    <row r="282" spans="1:31" ht="14" customHeight="1" x14ac:dyDescent="0.15">
      <c r="A282" s="8"/>
      <c r="B282" s="8"/>
      <c r="C282" s="8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7"/>
      <c r="O282" s="55"/>
      <c r="P282" s="6"/>
      <c r="Q282" s="55"/>
      <c r="R282" s="55"/>
      <c r="S282" s="55"/>
      <c r="T282" s="7"/>
      <c r="U282" s="55"/>
      <c r="V282" s="55"/>
      <c r="W282" s="9"/>
      <c r="X282" s="55"/>
      <c r="Y282" s="55"/>
      <c r="Z282" s="55"/>
      <c r="AA282" s="6"/>
      <c r="AD282" s="55" t="s">
        <v>69</v>
      </c>
      <c r="AE282" s="8" t="s">
        <v>10</v>
      </c>
    </row>
    <row r="283" spans="1:31" ht="14" customHeight="1" x14ac:dyDescent="0.15">
      <c r="A283" s="8" t="s">
        <v>64</v>
      </c>
      <c r="B283" s="8" t="s">
        <v>13</v>
      </c>
      <c r="C283" s="8" t="s">
        <v>154</v>
      </c>
      <c r="D283" s="1" t="s">
        <v>4</v>
      </c>
      <c r="E283" s="1">
        <v>11</v>
      </c>
      <c r="F283" s="1">
        <v>3.0939688342239299E-2</v>
      </c>
      <c r="G283" s="1">
        <v>3.8020338759203402E-2</v>
      </c>
      <c r="H283" s="1">
        <f>F283-1.96*G283</f>
        <v>-4.3580175625799369E-2</v>
      </c>
      <c r="I283" s="1">
        <f>F283+1.96*G283</f>
        <v>0.10545955231027797</v>
      </c>
      <c r="J283" s="1">
        <f>EXP(F283)</f>
        <v>1.0314232951618016</v>
      </c>
      <c r="K283" s="1">
        <f t="shared" ref="K283:L287" si="133">EXP(H283)</f>
        <v>0.95735579441395069</v>
      </c>
      <c r="L283" s="1">
        <f t="shared" si="133"/>
        <v>1.1112211572852697</v>
      </c>
      <c r="M283" s="1">
        <v>0.41577857392449202</v>
      </c>
      <c r="N283" s="7">
        <v>12.869525728131</v>
      </c>
      <c r="O283" s="55">
        <v>10</v>
      </c>
      <c r="P283" s="6">
        <v>0.231058565470595</v>
      </c>
      <c r="Q283" s="1">
        <v>2.0036143148523901E-2</v>
      </c>
      <c r="R283" s="1">
        <v>1.5688130742869899E-2</v>
      </c>
      <c r="S283" s="1">
        <v>0.233510980937011</v>
      </c>
      <c r="T283" s="7">
        <v>1.4353193141354E-2</v>
      </c>
      <c r="U283" s="55">
        <v>1.72537816202747E-4</v>
      </c>
      <c r="V283" s="55" t="b">
        <v>1</v>
      </c>
      <c r="W283" s="9">
        <v>5.9224103418836403E-62</v>
      </c>
      <c r="X283" s="1">
        <v>11</v>
      </c>
      <c r="Y283" s="55">
        <v>9.8162534498174997E-3</v>
      </c>
      <c r="Z283" s="55">
        <v>4.8637248776629803E-2</v>
      </c>
      <c r="AA283" s="6">
        <v>0.84005288206905504</v>
      </c>
      <c r="AD283" s="55" t="s">
        <v>69</v>
      </c>
      <c r="AE283" s="8" t="s">
        <v>10</v>
      </c>
    </row>
    <row r="284" spans="1:31" ht="14" customHeight="1" x14ac:dyDescent="0.15">
      <c r="A284" s="8" t="s">
        <v>64</v>
      </c>
      <c r="B284" s="8" t="s">
        <v>13</v>
      </c>
      <c r="C284" s="8" t="s">
        <v>154</v>
      </c>
      <c r="D284" s="1" t="s">
        <v>3</v>
      </c>
      <c r="E284" s="1">
        <v>11</v>
      </c>
      <c r="F284" s="1">
        <v>-6.5685832559593094E-2</v>
      </c>
      <c r="G284" s="1">
        <v>8.4164763361398706E-2</v>
      </c>
      <c r="H284" s="1">
        <f>F284-1.96*G284</f>
        <v>-0.23064876874793455</v>
      </c>
      <c r="I284" s="1">
        <f>F284+1.96*G284</f>
        <v>9.9277103628748364E-2</v>
      </c>
      <c r="J284" s="1">
        <f>EXP(F284)</f>
        <v>0.93642501233258846</v>
      </c>
      <c r="K284" s="1">
        <f t="shared" si="133"/>
        <v>0.79401830110664118</v>
      </c>
      <c r="L284" s="1">
        <f t="shared" si="133"/>
        <v>1.104372282729434</v>
      </c>
      <c r="M284" s="1">
        <v>0.45516539929222799</v>
      </c>
      <c r="N284" s="7">
        <v>10.894970055658099</v>
      </c>
      <c r="O284" s="55">
        <v>9</v>
      </c>
      <c r="P284" s="6">
        <v>0.28297699924139402</v>
      </c>
      <c r="T284" s="7"/>
      <c r="U284" s="55"/>
      <c r="V284" s="55"/>
      <c r="W284" s="9"/>
      <c r="Y284" s="55"/>
      <c r="Z284" s="55"/>
      <c r="AA284" s="6"/>
      <c r="AD284" s="55" t="s">
        <v>69</v>
      </c>
      <c r="AE284" s="8" t="s">
        <v>10</v>
      </c>
    </row>
    <row r="285" spans="1:31" ht="14" customHeight="1" x14ac:dyDescent="0.15">
      <c r="A285" s="8" t="s">
        <v>64</v>
      </c>
      <c r="B285" s="8" t="s">
        <v>13</v>
      </c>
      <c r="C285" s="8" t="s">
        <v>154</v>
      </c>
      <c r="D285" s="1" t="s">
        <v>2</v>
      </c>
      <c r="E285" s="1">
        <v>11</v>
      </c>
      <c r="F285" s="1">
        <v>1.06014482136902E-2</v>
      </c>
      <c r="G285" s="1">
        <v>8.03813264991938E-2</v>
      </c>
      <c r="H285" s="1">
        <f>F285-1.96*G285</f>
        <v>-0.14694595172472966</v>
      </c>
      <c r="I285" s="1">
        <f>F285+1.96*G285</f>
        <v>0.16814884815211004</v>
      </c>
      <c r="J285" s="1">
        <f>EXP(F285)</f>
        <v>1.0106578426772799</v>
      </c>
      <c r="K285" s="1">
        <f t="shared" si="133"/>
        <v>0.86334063822780693</v>
      </c>
      <c r="L285" s="1">
        <f t="shared" si="133"/>
        <v>1.1831127016814564</v>
      </c>
      <c r="M285" s="1">
        <v>0.89768763839098198</v>
      </c>
      <c r="N285" s="7"/>
      <c r="O285" s="55"/>
      <c r="P285" s="6"/>
      <c r="T285" s="7"/>
      <c r="U285" s="55"/>
      <c r="V285" s="55"/>
      <c r="W285" s="9"/>
      <c r="Y285" s="55"/>
      <c r="Z285" s="55"/>
      <c r="AA285" s="6"/>
      <c r="AD285" s="55" t="s">
        <v>69</v>
      </c>
      <c r="AE285" s="8" t="s">
        <v>10</v>
      </c>
    </row>
    <row r="286" spans="1:31" ht="14" customHeight="1" x14ac:dyDescent="0.15">
      <c r="A286" s="8" t="s">
        <v>64</v>
      </c>
      <c r="B286" s="8" t="s">
        <v>13</v>
      </c>
      <c r="C286" s="8" t="s">
        <v>154</v>
      </c>
      <c r="D286" s="1" t="s">
        <v>1</v>
      </c>
      <c r="E286" s="1">
        <v>11</v>
      </c>
      <c r="F286" s="1">
        <v>2.0490040722224101E-2</v>
      </c>
      <c r="G286" s="1">
        <v>4.7912882803589803E-2</v>
      </c>
      <c r="H286" s="1">
        <f>F286-1.96*G286</f>
        <v>-7.3419209572811908E-2</v>
      </c>
      <c r="I286" s="1">
        <f>F286+1.96*G286</f>
        <v>0.11439929101726011</v>
      </c>
      <c r="J286" s="1">
        <f>EXP(F286)</f>
        <v>1.0207014027437769</v>
      </c>
      <c r="K286" s="1">
        <f t="shared" si="133"/>
        <v>0.9292112141300144</v>
      </c>
      <c r="L286" s="1">
        <f t="shared" si="133"/>
        <v>1.1211997204947011</v>
      </c>
      <c r="M286" s="1">
        <v>0.66890449261574803</v>
      </c>
      <c r="N286" s="7"/>
      <c r="O286" s="55"/>
      <c r="P286" s="6"/>
      <c r="T286" s="7"/>
      <c r="U286" s="55"/>
      <c r="V286" s="55"/>
      <c r="W286" s="9"/>
      <c r="Y286" s="55"/>
      <c r="Z286" s="55"/>
      <c r="AA286" s="6"/>
      <c r="AD286" s="55" t="s">
        <v>69</v>
      </c>
      <c r="AE286" s="8" t="s">
        <v>10</v>
      </c>
    </row>
    <row r="287" spans="1:31" ht="14" customHeight="1" thickBot="1" x14ac:dyDescent="0.2">
      <c r="A287" s="8" t="s">
        <v>64</v>
      </c>
      <c r="B287" s="8" t="s">
        <v>13</v>
      </c>
      <c r="C287" s="8" t="s">
        <v>154</v>
      </c>
      <c r="D287" s="1" t="s">
        <v>0</v>
      </c>
      <c r="E287" s="1">
        <v>11</v>
      </c>
      <c r="F287" s="1">
        <v>1.44384583303918E-2</v>
      </c>
      <c r="G287" s="1">
        <v>8.2023762273513795E-2</v>
      </c>
      <c r="H287" s="1">
        <f>F287-1.96*G287</f>
        <v>-0.14632811572569523</v>
      </c>
      <c r="I287" s="1">
        <f>F287+1.96*G287</f>
        <v>0.17520503238647886</v>
      </c>
      <c r="J287" s="1">
        <f>EXP(F287)</f>
        <v>1.0145431963479374</v>
      </c>
      <c r="K287" s="1">
        <f t="shared" si="133"/>
        <v>0.86387420596523856</v>
      </c>
      <c r="L287" s="1">
        <f t="shared" si="133"/>
        <v>1.1914904857077162</v>
      </c>
      <c r="M287" s="1">
        <v>0.86378576673293295</v>
      </c>
      <c r="N287" s="7"/>
      <c r="O287" s="55"/>
      <c r="P287" s="6"/>
      <c r="T287" s="7"/>
      <c r="U287" s="55"/>
      <c r="V287" s="55"/>
      <c r="W287" s="9"/>
      <c r="Y287" s="55"/>
      <c r="Z287" s="55"/>
      <c r="AA287" s="6"/>
      <c r="AD287" s="7"/>
      <c r="AE287" s="8"/>
    </row>
    <row r="288" spans="1:31" ht="14" customHeight="1" x14ac:dyDescent="0.15">
      <c r="A288" s="14"/>
      <c r="B288" s="14"/>
      <c r="C288" s="14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13"/>
      <c r="O288" s="56"/>
      <c r="P288" s="12"/>
      <c r="Q288" s="56"/>
      <c r="R288" s="56"/>
      <c r="S288" s="56"/>
      <c r="T288" s="13"/>
      <c r="U288" s="56"/>
      <c r="V288" s="56"/>
      <c r="W288" s="161"/>
      <c r="X288" s="56"/>
      <c r="Y288" s="56"/>
      <c r="Z288" s="56"/>
      <c r="AA288" s="12"/>
      <c r="AD288" s="55" t="s">
        <v>66</v>
      </c>
      <c r="AE288" s="8" t="s">
        <v>67</v>
      </c>
    </row>
    <row r="289" spans="1:31" ht="14" customHeight="1" x14ac:dyDescent="0.15">
      <c r="A289" s="8" t="s">
        <v>61</v>
      </c>
      <c r="B289" s="8" t="s">
        <v>115</v>
      </c>
      <c r="C289" s="8" t="s">
        <v>154</v>
      </c>
      <c r="D289" s="55" t="s">
        <v>4</v>
      </c>
      <c r="E289" s="55">
        <v>11</v>
      </c>
      <c r="F289" s="55">
        <v>3.3093038846125501E-2</v>
      </c>
      <c r="G289" s="55">
        <v>6.8362271908540204E-2</v>
      </c>
      <c r="H289" s="55">
        <f>F289-1.96*G289</f>
        <v>-0.1008970140946133</v>
      </c>
      <c r="I289" s="55">
        <f>F289+1.96*G289</f>
        <v>0.16708309178686429</v>
      </c>
      <c r="J289" s="55">
        <f>EXP(F289)</f>
        <v>1.0336467040643516</v>
      </c>
      <c r="K289" s="55">
        <f t="shared" ref="K289:L293" si="134">EXP(H289)</f>
        <v>0.90402613004142995</v>
      </c>
      <c r="L289" s="55">
        <f t="shared" si="134"/>
        <v>1.1818524634615739</v>
      </c>
      <c r="M289" s="55">
        <v>0.62832670425386505</v>
      </c>
      <c r="N289" s="7">
        <v>13.833857735607999</v>
      </c>
      <c r="O289" s="55">
        <v>10</v>
      </c>
      <c r="P289" s="6">
        <v>0.18070565139838701</v>
      </c>
      <c r="Q289" s="55">
        <v>2.8055841563355201E-2</v>
      </c>
      <c r="R289" s="55">
        <v>2.92527848398326E-2</v>
      </c>
      <c r="S289" s="55">
        <v>0.36257174890500798</v>
      </c>
      <c r="T289" s="7">
        <v>1.4353193141354E-2</v>
      </c>
      <c r="U289" s="55">
        <v>1.5718434024598299E-4</v>
      </c>
      <c r="V289" s="55" t="b">
        <v>1</v>
      </c>
      <c r="W289" s="9">
        <v>1.43774400732657E-61</v>
      </c>
      <c r="X289" s="55">
        <v>11</v>
      </c>
      <c r="Y289" s="55">
        <v>8.9880432730972196E-3</v>
      </c>
      <c r="Z289" s="55">
        <v>6.8235824409453597E-2</v>
      </c>
      <c r="AA289" s="6">
        <v>0.89520552821477695</v>
      </c>
      <c r="AD289" s="55" t="s">
        <v>66</v>
      </c>
      <c r="AE289" s="8" t="s">
        <v>67</v>
      </c>
    </row>
    <row r="290" spans="1:31" ht="14" customHeight="1" x14ac:dyDescent="0.15">
      <c r="A290" s="8" t="s">
        <v>61</v>
      </c>
      <c r="B290" s="8" t="s">
        <v>115</v>
      </c>
      <c r="C290" s="8" t="s">
        <v>154</v>
      </c>
      <c r="D290" s="55" t="s">
        <v>3</v>
      </c>
      <c r="E290" s="55">
        <v>11</v>
      </c>
      <c r="F290" s="55">
        <v>-0.102740055988991</v>
      </c>
      <c r="G290" s="55">
        <v>0.15738389833368899</v>
      </c>
      <c r="H290" s="55">
        <f>F290-1.96*G290</f>
        <v>-0.4112124967230214</v>
      </c>
      <c r="I290" s="55">
        <f>F290+1.96*G290</f>
        <v>0.20573238474503941</v>
      </c>
      <c r="J290" s="55">
        <f>EXP(F290)</f>
        <v>0.90236150646684454</v>
      </c>
      <c r="K290" s="55">
        <f t="shared" si="134"/>
        <v>0.66284606401783619</v>
      </c>
      <c r="L290" s="55">
        <f t="shared" si="134"/>
        <v>1.2284244148897936</v>
      </c>
      <c r="M290" s="55">
        <v>0.53020553349371202</v>
      </c>
      <c r="N290" s="7">
        <v>12.5510817639469</v>
      </c>
      <c r="O290" s="55">
        <v>9</v>
      </c>
      <c r="P290" s="6">
        <v>0.18399327594416101</v>
      </c>
      <c r="Q290" s="55"/>
      <c r="R290" s="55"/>
      <c r="S290" s="55"/>
      <c r="T290" s="7"/>
      <c r="U290" s="55"/>
      <c r="V290" s="55"/>
      <c r="W290" s="9"/>
      <c r="X290" s="55"/>
      <c r="Y290" s="55"/>
      <c r="Z290" s="55"/>
      <c r="AA290" s="6"/>
      <c r="AD290" s="55" t="s">
        <v>66</v>
      </c>
      <c r="AE290" s="8" t="s">
        <v>67</v>
      </c>
    </row>
    <row r="291" spans="1:31" ht="14" customHeight="1" x14ac:dyDescent="0.15">
      <c r="A291" s="8" t="s">
        <v>61</v>
      </c>
      <c r="B291" s="8" t="s">
        <v>115</v>
      </c>
      <c r="C291" s="8" t="s">
        <v>154</v>
      </c>
      <c r="D291" s="55" t="s">
        <v>2</v>
      </c>
      <c r="E291" s="55">
        <v>11</v>
      </c>
      <c r="F291" s="55">
        <v>5.73565725167762E-2</v>
      </c>
      <c r="G291" s="55">
        <v>0.12840275763598899</v>
      </c>
      <c r="H291" s="55">
        <f>F291-1.96*G291</f>
        <v>-0.19431283244976219</v>
      </c>
      <c r="I291" s="55">
        <f>F291+1.96*G291</f>
        <v>0.30902597748331462</v>
      </c>
      <c r="J291" s="55">
        <f>EXP(F291)</f>
        <v>1.0590333652710584</v>
      </c>
      <c r="K291" s="55">
        <f t="shared" si="134"/>
        <v>0.82340027764770296</v>
      </c>
      <c r="L291" s="55">
        <f t="shared" si="134"/>
        <v>1.3620977539155092</v>
      </c>
      <c r="M291" s="55">
        <v>0.66461506650318103</v>
      </c>
      <c r="N291" s="7"/>
      <c r="O291" s="55"/>
      <c r="P291" s="6"/>
      <c r="Q291" s="55"/>
      <c r="R291" s="55"/>
      <c r="S291" s="55"/>
      <c r="T291" s="7"/>
      <c r="U291" s="55"/>
      <c r="V291" s="55"/>
      <c r="W291" s="9"/>
      <c r="X291" s="55"/>
      <c r="Y291" s="55"/>
      <c r="Z291" s="55"/>
      <c r="AA291" s="6"/>
      <c r="AD291" s="55" t="s">
        <v>66</v>
      </c>
      <c r="AE291" s="8" t="s">
        <v>67</v>
      </c>
    </row>
    <row r="292" spans="1:31" ht="14" customHeight="1" x14ac:dyDescent="0.15">
      <c r="A292" s="8" t="s">
        <v>61</v>
      </c>
      <c r="B292" s="8" t="s">
        <v>115</v>
      </c>
      <c r="C292" s="8" t="s">
        <v>154</v>
      </c>
      <c r="D292" s="55" t="s">
        <v>1</v>
      </c>
      <c r="E292" s="55">
        <v>11</v>
      </c>
      <c r="F292" s="55">
        <v>2.42245572259654E-2</v>
      </c>
      <c r="G292" s="55">
        <v>8.0575633456182294E-2</v>
      </c>
      <c r="H292" s="55">
        <f>F292-1.96*G292</f>
        <v>-0.13370368434815191</v>
      </c>
      <c r="I292" s="55">
        <f>F292+1.96*G292</f>
        <v>0.1821527988000827</v>
      </c>
      <c r="J292" s="55">
        <f>EXP(F292)</f>
        <v>1.0245203555103284</v>
      </c>
      <c r="K292" s="55">
        <f t="shared" si="134"/>
        <v>0.87484925772802025</v>
      </c>
      <c r="L292" s="55">
        <f t="shared" si="134"/>
        <v>1.1997975074939489</v>
      </c>
      <c r="M292" s="55">
        <v>0.76368619819912498</v>
      </c>
      <c r="N292" s="7"/>
      <c r="O292" s="55"/>
      <c r="P292" s="6"/>
      <c r="Q292" s="55"/>
      <c r="R292" s="55"/>
      <c r="S292" s="55"/>
      <c r="T292" s="7"/>
      <c r="U292" s="55"/>
      <c r="V292" s="55"/>
      <c r="W292" s="9"/>
      <c r="X292" s="55"/>
      <c r="Y292" s="55"/>
      <c r="Z292" s="55"/>
      <c r="AA292" s="6"/>
      <c r="AD292" s="55" t="s">
        <v>66</v>
      </c>
      <c r="AE292" s="8" t="s">
        <v>67</v>
      </c>
    </row>
    <row r="293" spans="1:31" ht="14" customHeight="1" thickBot="1" x14ac:dyDescent="0.2">
      <c r="A293" s="5" t="s">
        <v>61</v>
      </c>
      <c r="B293" s="5" t="s">
        <v>115</v>
      </c>
      <c r="C293" s="5" t="s">
        <v>154</v>
      </c>
      <c r="D293" s="3" t="s">
        <v>0</v>
      </c>
      <c r="E293" s="3">
        <v>11</v>
      </c>
      <c r="F293" s="3">
        <v>4.2515926619081101E-2</v>
      </c>
      <c r="G293" s="3">
        <v>0.119998055061607</v>
      </c>
      <c r="H293" s="3">
        <f>F293-1.96*G293</f>
        <v>-0.19268026130166863</v>
      </c>
      <c r="I293" s="3">
        <f>F293+1.96*G293</f>
        <v>0.2777121145398308</v>
      </c>
      <c r="J293" s="3">
        <f>EXP(F293)</f>
        <v>1.0434326745960869</v>
      </c>
      <c r="K293" s="3">
        <f t="shared" si="134"/>
        <v>0.82474563508137411</v>
      </c>
      <c r="L293" s="3">
        <f t="shared" si="134"/>
        <v>1.320106103146967</v>
      </c>
      <c r="M293" s="3">
        <v>0.73046750833746099</v>
      </c>
      <c r="N293" s="4"/>
      <c r="O293" s="3"/>
      <c r="P293" s="2"/>
      <c r="Q293" s="3"/>
      <c r="R293" s="3"/>
      <c r="S293" s="3"/>
      <c r="T293" s="4"/>
      <c r="U293" s="3"/>
      <c r="V293" s="3"/>
      <c r="W293" s="58"/>
      <c r="X293" s="3"/>
      <c r="Y293" s="3"/>
      <c r="Z293" s="3"/>
      <c r="AA293" s="2"/>
      <c r="AD293" s="7"/>
      <c r="AE293" s="8"/>
    </row>
    <row r="294" spans="1:31" ht="14" customHeight="1" x14ac:dyDescent="0.15">
      <c r="A294" s="8"/>
      <c r="B294" s="8"/>
      <c r="C294" s="8"/>
      <c r="N294" s="7"/>
      <c r="O294" s="55"/>
      <c r="P294" s="6"/>
      <c r="T294" s="7"/>
      <c r="U294" s="55"/>
      <c r="V294" s="55"/>
      <c r="W294" s="9"/>
      <c r="Y294" s="55"/>
      <c r="Z294" s="55"/>
      <c r="AA294" s="6"/>
      <c r="AD294" s="55" t="s">
        <v>61</v>
      </c>
      <c r="AE294" s="8" t="s">
        <v>115</v>
      </c>
    </row>
    <row r="295" spans="1:31" ht="14" customHeight="1" x14ac:dyDescent="0.15">
      <c r="A295" s="8" t="s">
        <v>83</v>
      </c>
      <c r="B295" s="8" t="s">
        <v>83</v>
      </c>
      <c r="C295" s="8" t="s">
        <v>154</v>
      </c>
      <c r="D295" s="1" t="s">
        <v>4</v>
      </c>
      <c r="E295" s="1">
        <v>11</v>
      </c>
      <c r="F295" s="1">
        <v>0.147938358587487</v>
      </c>
      <c r="G295" s="1">
        <v>0.21717412422906199</v>
      </c>
      <c r="H295" s="1">
        <f>F295-1.96*G295</f>
        <v>-0.27772292490147449</v>
      </c>
      <c r="I295" s="1">
        <f>F295+1.96*G295</f>
        <v>0.57359964207644842</v>
      </c>
      <c r="J295" s="1">
        <f>EXP(F295)</f>
        <v>1.1594414245530493</v>
      </c>
      <c r="K295" s="1">
        <f t="shared" ref="K295:L299" si="135">EXP(H295)</f>
        <v>0.75750667867752419</v>
      </c>
      <c r="L295" s="1">
        <f t="shared" si="135"/>
        <v>1.7746436497649469</v>
      </c>
      <c r="M295" s="1">
        <v>0.49574685570013499</v>
      </c>
      <c r="N295" s="7">
        <v>6.8623000407245902</v>
      </c>
      <c r="O295" s="55">
        <v>10</v>
      </c>
      <c r="P295" s="6">
        <v>0.73837759233494604</v>
      </c>
      <c r="Q295" s="1">
        <v>1.70159100384151E-2</v>
      </c>
      <c r="R295" s="1">
        <v>9.2543089216835503E-2</v>
      </c>
      <c r="S295" s="1">
        <v>0.85819132591454395</v>
      </c>
      <c r="T295" s="7">
        <v>1.4353193141354E-2</v>
      </c>
      <c r="U295" s="55">
        <v>1.0891248319694301E-4</v>
      </c>
      <c r="V295" s="55" t="b">
        <v>1</v>
      </c>
      <c r="W295" s="9">
        <v>1.75937887682739E-63</v>
      </c>
      <c r="X295" s="1">
        <v>11</v>
      </c>
      <c r="Y295" s="55">
        <v>0.152014272209502</v>
      </c>
      <c r="Z295" s="55">
        <v>0.23534438217880699</v>
      </c>
      <c r="AA295" s="6">
        <v>0.51832943582334301</v>
      </c>
      <c r="AD295" s="55" t="s">
        <v>61</v>
      </c>
      <c r="AE295" s="8" t="s">
        <v>115</v>
      </c>
    </row>
    <row r="296" spans="1:31" ht="14" customHeight="1" x14ac:dyDescent="0.15">
      <c r="A296" s="8" t="s">
        <v>83</v>
      </c>
      <c r="B296" s="8" t="s">
        <v>83</v>
      </c>
      <c r="C296" s="8" t="s">
        <v>154</v>
      </c>
      <c r="D296" s="1" t="s">
        <v>3</v>
      </c>
      <c r="E296" s="1">
        <v>11</v>
      </c>
      <c r="F296" s="1">
        <v>6.5870893505671393E-2</v>
      </c>
      <c r="G296" s="1">
        <v>0.49636530031332698</v>
      </c>
      <c r="H296" s="1">
        <f>F296-1.96*G296</f>
        <v>-0.9070050951084494</v>
      </c>
      <c r="I296" s="1">
        <f>F296+1.96*G296</f>
        <v>1.0387468821197923</v>
      </c>
      <c r="J296" s="1">
        <f>EXP(F296)</f>
        <v>1.0680888110618703</v>
      </c>
      <c r="K296" s="1">
        <f t="shared" si="135"/>
        <v>0.40373155281617684</v>
      </c>
      <c r="L296" s="1">
        <f t="shared" si="135"/>
        <v>2.8256738923622944</v>
      </c>
      <c r="M296" s="1">
        <v>0.897345203863537</v>
      </c>
      <c r="N296" s="7">
        <v>6.8284918152494001</v>
      </c>
      <c r="O296" s="55">
        <v>9</v>
      </c>
      <c r="P296" s="6">
        <v>0.65497047172845302</v>
      </c>
      <c r="T296" s="7"/>
      <c r="U296" s="55"/>
      <c r="V296" s="55"/>
      <c r="W296" s="9"/>
      <c r="Y296" s="55"/>
      <c r="Z296" s="55"/>
      <c r="AA296" s="6"/>
      <c r="AD296" s="55" t="s">
        <v>61</v>
      </c>
      <c r="AE296" s="8" t="s">
        <v>115</v>
      </c>
    </row>
    <row r="297" spans="1:31" ht="14" customHeight="1" x14ac:dyDescent="0.15">
      <c r="A297" s="8" t="s">
        <v>83</v>
      </c>
      <c r="B297" s="8" t="s">
        <v>83</v>
      </c>
      <c r="C297" s="8" t="s">
        <v>154</v>
      </c>
      <c r="D297" s="1" t="s">
        <v>2</v>
      </c>
      <c r="E297" s="1">
        <v>11</v>
      </c>
      <c r="F297" s="1">
        <v>0.56331902318543603</v>
      </c>
      <c r="G297" s="1">
        <v>0.51274818794381605</v>
      </c>
      <c r="H297" s="1">
        <f>F297-1.96*G297</f>
        <v>-0.44166742518444335</v>
      </c>
      <c r="I297" s="1">
        <f>F297+1.96*G297</f>
        <v>1.5683054715553153</v>
      </c>
      <c r="J297" s="1">
        <f>EXP(F297)</f>
        <v>1.7564926762212292</v>
      </c>
      <c r="K297" s="1">
        <f t="shared" si="135"/>
        <v>0.64296343334691841</v>
      </c>
      <c r="L297" s="1">
        <f t="shared" si="135"/>
        <v>4.798510088759782</v>
      </c>
      <c r="M297" s="1">
        <v>0.29767731442827999</v>
      </c>
      <c r="N297" s="7"/>
      <c r="O297" s="55"/>
      <c r="P297" s="6"/>
      <c r="T297" s="7"/>
      <c r="U297" s="55"/>
      <c r="V297" s="55"/>
      <c r="W297" s="9"/>
      <c r="Y297" s="55"/>
      <c r="Z297" s="55"/>
      <c r="AA297" s="6"/>
      <c r="AD297" s="55" t="s">
        <v>61</v>
      </c>
      <c r="AE297" s="8" t="s">
        <v>115</v>
      </c>
    </row>
    <row r="298" spans="1:31" ht="14" customHeight="1" x14ac:dyDescent="0.15">
      <c r="A298" s="8" t="s">
        <v>83</v>
      </c>
      <c r="B298" s="8" t="s">
        <v>83</v>
      </c>
      <c r="C298" s="8" t="s">
        <v>154</v>
      </c>
      <c r="D298" s="1" t="s">
        <v>1</v>
      </c>
      <c r="E298" s="1">
        <v>11</v>
      </c>
      <c r="F298" s="1">
        <v>0.133764899681449</v>
      </c>
      <c r="G298" s="1">
        <v>0.28767029551038498</v>
      </c>
      <c r="H298" s="1">
        <f>F298-1.96*G298</f>
        <v>-0.43006887951890549</v>
      </c>
      <c r="I298" s="1">
        <f>F298+1.96*G298</f>
        <v>0.69759867888180349</v>
      </c>
      <c r="J298" s="1">
        <f>EXP(F298)</f>
        <v>1.1431240392249387</v>
      </c>
      <c r="K298" s="1">
        <f t="shared" si="135"/>
        <v>0.65046428951292679</v>
      </c>
      <c r="L298" s="1">
        <f t="shared" si="135"/>
        <v>2.0089228419171663</v>
      </c>
      <c r="M298" s="1">
        <v>0.64193590695430203</v>
      </c>
      <c r="N298" s="7"/>
      <c r="O298" s="55"/>
      <c r="P298" s="6"/>
      <c r="T298" s="7"/>
      <c r="U298" s="55"/>
      <c r="V298" s="55"/>
      <c r="W298" s="9"/>
      <c r="Y298" s="55"/>
      <c r="Z298" s="55"/>
      <c r="AA298" s="6"/>
      <c r="AD298" s="55" t="s">
        <v>61</v>
      </c>
      <c r="AE298" s="8" t="s">
        <v>115</v>
      </c>
    </row>
    <row r="299" spans="1:31" ht="14" customHeight="1" thickBot="1" x14ac:dyDescent="0.2">
      <c r="A299" s="8" t="s">
        <v>83</v>
      </c>
      <c r="B299" s="8" t="s">
        <v>83</v>
      </c>
      <c r="C299" s="8" t="s">
        <v>154</v>
      </c>
      <c r="D299" s="1" t="s">
        <v>0</v>
      </c>
      <c r="E299" s="1">
        <v>11</v>
      </c>
      <c r="F299" s="1">
        <v>0.54557704287165898</v>
      </c>
      <c r="G299" s="1">
        <v>0.48569920137086797</v>
      </c>
      <c r="H299" s="1">
        <f>F299-1.96*G299</f>
        <v>-0.40639339181524226</v>
      </c>
      <c r="I299" s="1">
        <f>F299+1.96*G299</f>
        <v>1.4975474775585602</v>
      </c>
      <c r="J299" s="1">
        <f>EXP(F299)</f>
        <v>1.7256038425338607</v>
      </c>
      <c r="K299" s="1">
        <f t="shared" si="135"/>
        <v>0.66604809800996989</v>
      </c>
      <c r="L299" s="1">
        <f t="shared" si="135"/>
        <v>4.4707110946859174</v>
      </c>
      <c r="M299" s="1">
        <v>0.28756107980974599</v>
      </c>
      <c r="N299" s="7"/>
      <c r="O299" s="55"/>
      <c r="P299" s="6"/>
      <c r="T299" s="7"/>
      <c r="U299" s="55"/>
      <c r="V299" s="55"/>
      <c r="W299" s="9"/>
      <c r="Y299" s="55"/>
      <c r="Z299" s="55"/>
      <c r="AA299" s="6"/>
      <c r="AD299" s="7"/>
      <c r="AE299" s="8"/>
    </row>
    <row r="300" spans="1:31" ht="14" customHeight="1" x14ac:dyDescent="0.15">
      <c r="A300" s="14"/>
      <c r="B300" s="14"/>
      <c r="C300" s="14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13"/>
      <c r="O300" s="56"/>
      <c r="P300" s="12"/>
      <c r="Q300" s="56"/>
      <c r="R300" s="56"/>
      <c r="S300" s="56"/>
      <c r="T300" s="13"/>
      <c r="U300" s="56"/>
      <c r="V300" s="56"/>
      <c r="W300" s="161"/>
      <c r="X300" s="56"/>
      <c r="Y300" s="56"/>
      <c r="Z300" s="56"/>
      <c r="AA300" s="12"/>
      <c r="AD300" s="55" t="s">
        <v>56</v>
      </c>
      <c r="AE300" s="8" t="s">
        <v>16</v>
      </c>
    </row>
    <row r="301" spans="1:31" ht="14" customHeight="1" x14ac:dyDescent="0.15">
      <c r="A301" s="8" t="s">
        <v>59</v>
      </c>
      <c r="B301" s="8" t="s">
        <v>60</v>
      </c>
      <c r="C301" s="8" t="s">
        <v>154</v>
      </c>
      <c r="D301" s="55" t="s">
        <v>4</v>
      </c>
      <c r="E301" s="55">
        <v>11</v>
      </c>
      <c r="F301" s="55">
        <v>3.2581925458418898E-2</v>
      </c>
      <c r="G301" s="55">
        <v>3.4050565032444698E-2</v>
      </c>
      <c r="H301" s="55">
        <f>F301-1.96*G301</f>
        <v>-3.4157182005172704E-2</v>
      </c>
      <c r="I301" s="55">
        <f>F301+1.96*G301</f>
        <v>9.9321032922010499E-2</v>
      </c>
      <c r="J301" s="55">
        <f>EXP(F301)</f>
        <v>1.0331185283860738</v>
      </c>
      <c r="K301" s="55">
        <f t="shared" ref="K301:L305" si="136">EXP(H301)</f>
        <v>0.96641958892978552</v>
      </c>
      <c r="L301" s="55">
        <f t="shared" si="136"/>
        <v>1.1044207980889276</v>
      </c>
      <c r="M301" s="55">
        <v>0.338633448815363</v>
      </c>
      <c r="N301" s="7">
        <v>4.5726975065348299</v>
      </c>
      <c r="O301" s="55">
        <v>10</v>
      </c>
      <c r="P301" s="6">
        <v>0.91783708044220302</v>
      </c>
      <c r="Q301" s="55">
        <v>1.8813464931797402E-2</v>
      </c>
      <c r="R301" s="55">
        <v>1.45089321219221E-2</v>
      </c>
      <c r="S301" s="55">
        <v>0.22699789624024999</v>
      </c>
      <c r="T301" s="7">
        <v>1.4353193141354E-2</v>
      </c>
      <c r="U301" s="55">
        <v>1.1268266166685E-4</v>
      </c>
      <c r="V301" s="55" t="b">
        <v>1</v>
      </c>
      <c r="W301" s="9">
        <v>4.0333477661870801E-63</v>
      </c>
      <c r="X301" s="55">
        <v>11</v>
      </c>
      <c r="Y301" s="55">
        <v>3.2670855612172402E-2</v>
      </c>
      <c r="Z301" s="55">
        <v>3.7030918369326198E-2</v>
      </c>
      <c r="AA301" s="6">
        <v>0.377636841536789</v>
      </c>
      <c r="AD301" s="55" t="s">
        <v>56</v>
      </c>
      <c r="AE301" s="8" t="s">
        <v>16</v>
      </c>
    </row>
    <row r="302" spans="1:31" ht="14" customHeight="1" x14ac:dyDescent="0.15">
      <c r="A302" s="8" t="s">
        <v>59</v>
      </c>
      <c r="B302" s="8" t="s">
        <v>60</v>
      </c>
      <c r="C302" s="8" t="s">
        <v>154</v>
      </c>
      <c r="D302" s="55" t="s">
        <v>3</v>
      </c>
      <c r="E302" s="55">
        <v>11</v>
      </c>
      <c r="F302" s="55">
        <v>-5.8269995445729202E-2</v>
      </c>
      <c r="G302" s="55">
        <v>7.7900816795025501E-2</v>
      </c>
      <c r="H302" s="55">
        <f>F302-1.96*G302</f>
        <v>-0.21095559636397918</v>
      </c>
      <c r="I302" s="55">
        <f>F302+1.96*G302</f>
        <v>9.4415605472520786E-2</v>
      </c>
      <c r="J302" s="55">
        <f>EXP(F302)</f>
        <v>0.94339520064041293</v>
      </c>
      <c r="K302" s="55">
        <f t="shared" si="136"/>
        <v>0.80981002459252183</v>
      </c>
      <c r="L302" s="55">
        <f t="shared" si="136"/>
        <v>1.0990164082485767</v>
      </c>
      <c r="M302" s="55">
        <v>0.473550249650174</v>
      </c>
      <c r="N302" s="7">
        <v>2.89131440381307</v>
      </c>
      <c r="O302" s="55">
        <v>9</v>
      </c>
      <c r="P302" s="6">
        <v>0.96844837648304605</v>
      </c>
      <c r="Q302" s="55"/>
      <c r="R302" s="55"/>
      <c r="S302" s="55"/>
      <c r="T302" s="7"/>
      <c r="U302" s="55"/>
      <c r="V302" s="55"/>
      <c r="W302" s="9"/>
      <c r="X302" s="55"/>
      <c r="Y302" s="55"/>
      <c r="Z302" s="55"/>
      <c r="AA302" s="6"/>
      <c r="AD302" s="55" t="s">
        <v>56</v>
      </c>
      <c r="AE302" s="8" t="s">
        <v>16</v>
      </c>
    </row>
    <row r="303" spans="1:31" ht="14" customHeight="1" x14ac:dyDescent="0.15">
      <c r="A303" s="8" t="s">
        <v>59</v>
      </c>
      <c r="B303" s="8" t="s">
        <v>60</v>
      </c>
      <c r="C303" s="8" t="s">
        <v>154</v>
      </c>
      <c r="D303" s="55" t="s">
        <v>2</v>
      </c>
      <c r="E303" s="55">
        <v>11</v>
      </c>
      <c r="F303" s="55">
        <v>4.0596468944385899E-2</v>
      </c>
      <c r="G303" s="55">
        <v>7.3338010220252506E-2</v>
      </c>
      <c r="H303" s="55">
        <f>F303-1.96*G303</f>
        <v>-0.10314603108730902</v>
      </c>
      <c r="I303" s="55">
        <f>F303+1.96*G303</f>
        <v>0.18433896897608082</v>
      </c>
      <c r="J303" s="55">
        <f>EXP(F303)</f>
        <v>1.0414317706803249</v>
      </c>
      <c r="K303" s="55">
        <f t="shared" si="136"/>
        <v>0.90199524451718416</v>
      </c>
      <c r="L303" s="55">
        <f t="shared" si="136"/>
        <v>1.2024233382326817</v>
      </c>
      <c r="M303" s="55">
        <v>0.59204535537893499</v>
      </c>
      <c r="N303" s="7"/>
      <c r="O303" s="55"/>
      <c r="P303" s="6"/>
      <c r="Q303" s="55"/>
      <c r="R303" s="55"/>
      <c r="S303" s="55"/>
      <c r="T303" s="7"/>
      <c r="U303" s="55"/>
      <c r="V303" s="55"/>
      <c r="W303" s="9"/>
      <c r="X303" s="55"/>
      <c r="Y303" s="55"/>
      <c r="Z303" s="55"/>
      <c r="AA303" s="6"/>
      <c r="AD303" s="55" t="s">
        <v>56</v>
      </c>
      <c r="AE303" s="8" t="s">
        <v>16</v>
      </c>
    </row>
    <row r="304" spans="1:31" ht="14" customHeight="1" x14ac:dyDescent="0.15">
      <c r="A304" s="8" t="s">
        <v>59</v>
      </c>
      <c r="B304" s="8" t="s">
        <v>60</v>
      </c>
      <c r="C304" s="8" t="s">
        <v>154</v>
      </c>
      <c r="D304" s="55" t="s">
        <v>1</v>
      </c>
      <c r="E304" s="55">
        <v>11</v>
      </c>
      <c r="F304" s="55">
        <v>3.3566821494979901E-2</v>
      </c>
      <c r="G304" s="55">
        <v>4.5622101246265902E-2</v>
      </c>
      <c r="H304" s="55">
        <f>F304-1.96*G304</f>
        <v>-5.5852496947701266E-2</v>
      </c>
      <c r="I304" s="55">
        <f>F304+1.96*G304</f>
        <v>0.12298613993766107</v>
      </c>
      <c r="J304" s="55">
        <f>EXP(F304)</f>
        <v>1.0341365439674433</v>
      </c>
      <c r="K304" s="55">
        <f t="shared" si="136"/>
        <v>0.94567861608563242</v>
      </c>
      <c r="L304" s="55">
        <f t="shared" si="136"/>
        <v>1.1308687469275385</v>
      </c>
      <c r="M304" s="55">
        <v>0.46187804511876601</v>
      </c>
      <c r="N304" s="7"/>
      <c r="O304" s="55"/>
      <c r="P304" s="6"/>
      <c r="Q304" s="55"/>
      <c r="R304" s="55"/>
      <c r="S304" s="55"/>
      <c r="T304" s="7"/>
      <c r="U304" s="55"/>
      <c r="V304" s="55"/>
      <c r="W304" s="9"/>
      <c r="X304" s="55"/>
      <c r="Y304" s="55"/>
      <c r="Z304" s="55"/>
      <c r="AA304" s="6"/>
      <c r="AD304" s="55" t="s">
        <v>56</v>
      </c>
      <c r="AE304" s="8" t="s">
        <v>16</v>
      </c>
    </row>
    <row r="305" spans="1:31" ht="14" customHeight="1" thickBot="1" x14ac:dyDescent="0.2">
      <c r="A305" s="5" t="s">
        <v>59</v>
      </c>
      <c r="B305" s="5" t="s">
        <v>60</v>
      </c>
      <c r="C305" s="5" t="s">
        <v>154</v>
      </c>
      <c r="D305" s="3" t="s">
        <v>0</v>
      </c>
      <c r="E305" s="3">
        <v>11</v>
      </c>
      <c r="F305" s="3">
        <v>4.2409414839888603E-2</v>
      </c>
      <c r="G305" s="3">
        <v>6.1231872582614803E-2</v>
      </c>
      <c r="H305" s="3">
        <f>F305-1.96*G305</f>
        <v>-7.7605055422036412E-2</v>
      </c>
      <c r="I305" s="3">
        <f>F305+1.96*G305</f>
        <v>0.1624238851018136</v>
      </c>
      <c r="J305" s="3">
        <f>EXP(F305)</f>
        <v>1.0433215426439841</v>
      </c>
      <c r="K305" s="3">
        <f t="shared" si="136"/>
        <v>0.92532980837664935</v>
      </c>
      <c r="L305" s="3">
        <f t="shared" si="136"/>
        <v>1.1763587766124872</v>
      </c>
      <c r="M305" s="3">
        <v>0.50432398358734398</v>
      </c>
      <c r="N305" s="4"/>
      <c r="O305" s="3"/>
      <c r="P305" s="2"/>
      <c r="Q305" s="3"/>
      <c r="R305" s="3"/>
      <c r="S305" s="3"/>
      <c r="T305" s="4"/>
      <c r="U305" s="3"/>
      <c r="V305" s="3"/>
      <c r="W305" s="58"/>
      <c r="X305" s="3"/>
      <c r="Y305" s="3"/>
      <c r="Z305" s="3"/>
      <c r="AA305" s="2"/>
      <c r="AD305" s="7"/>
      <c r="AE305" s="8"/>
    </row>
    <row r="306" spans="1:31" ht="14" customHeight="1" x14ac:dyDescent="0.15">
      <c r="A306" s="8"/>
      <c r="B306" s="8"/>
      <c r="C306" s="8"/>
      <c r="N306" s="7"/>
      <c r="O306" s="55"/>
      <c r="P306" s="6"/>
      <c r="T306" s="7"/>
      <c r="U306" s="55"/>
      <c r="V306" s="55"/>
      <c r="W306" s="9"/>
      <c r="Y306" s="55"/>
      <c r="Z306" s="55"/>
      <c r="AA306" s="6"/>
      <c r="AD306" s="55" t="s">
        <v>71</v>
      </c>
      <c r="AE306" s="8" t="s">
        <v>8</v>
      </c>
    </row>
    <row r="307" spans="1:31" ht="14" customHeight="1" x14ac:dyDescent="0.15">
      <c r="A307" s="8" t="s">
        <v>65</v>
      </c>
      <c r="B307" s="8" t="s">
        <v>12</v>
      </c>
      <c r="C307" s="8" t="s">
        <v>154</v>
      </c>
      <c r="D307" s="1" t="s">
        <v>4</v>
      </c>
      <c r="E307" s="1">
        <v>11</v>
      </c>
      <c r="F307" s="1">
        <v>7.5957435029361704E-3</v>
      </c>
      <c r="G307" s="1">
        <v>3.2931342006941103E-2</v>
      </c>
      <c r="H307" s="1">
        <f>F307-1.96*G307</f>
        <v>-5.6949686830668395E-2</v>
      </c>
      <c r="I307" s="1">
        <f>F307+1.96*G307</f>
        <v>7.2141173836540728E-2</v>
      </c>
      <c r="J307" s="1">
        <f>EXP(F307)</f>
        <v>1.007624664341334</v>
      </c>
      <c r="K307" s="1">
        <f t="shared" ref="K307:L311" si="137">EXP(H307)</f>
        <v>0.94464159608348486</v>
      </c>
      <c r="L307" s="1">
        <f t="shared" si="137"/>
        <v>1.0748070679911665</v>
      </c>
      <c r="M307" s="1">
        <v>0.81758366581511999</v>
      </c>
      <c r="N307" s="7">
        <v>6.8181526456158501</v>
      </c>
      <c r="O307" s="55">
        <v>10</v>
      </c>
      <c r="P307" s="6">
        <v>0.74249369989386105</v>
      </c>
      <c r="Q307" s="1">
        <v>5.8332637597965304E-3</v>
      </c>
      <c r="R307" s="1">
        <v>1.4054126155466E-2</v>
      </c>
      <c r="S307" s="1">
        <v>0.68781982859885604</v>
      </c>
      <c r="T307" s="7">
        <v>1.4353193141354E-2</v>
      </c>
      <c r="U307" s="55">
        <v>2.5220117443291502E-4</v>
      </c>
      <c r="V307" s="55" t="b">
        <v>1</v>
      </c>
      <c r="W307" s="9">
        <v>2.3565291417234399E-57</v>
      </c>
      <c r="X307" s="1">
        <v>11</v>
      </c>
      <c r="Y307" s="55">
        <v>7.1656975572930099E-3</v>
      </c>
      <c r="Z307" s="55">
        <v>3.5560453861530603E-2</v>
      </c>
      <c r="AA307" s="6">
        <v>0.84030177873585099</v>
      </c>
      <c r="AD307" s="55" t="s">
        <v>71</v>
      </c>
      <c r="AE307" s="8" t="s">
        <v>8</v>
      </c>
    </row>
    <row r="308" spans="1:31" ht="14" customHeight="1" x14ac:dyDescent="0.15">
      <c r="A308" s="8" t="s">
        <v>65</v>
      </c>
      <c r="B308" s="8" t="s">
        <v>12</v>
      </c>
      <c r="C308" s="8" t="s">
        <v>154</v>
      </c>
      <c r="D308" s="1" t="s">
        <v>3</v>
      </c>
      <c r="E308" s="1">
        <v>11</v>
      </c>
      <c r="F308" s="1">
        <v>-2.0549904569081099E-2</v>
      </c>
      <c r="G308" s="1">
        <v>7.5384850500444606E-2</v>
      </c>
      <c r="H308" s="1">
        <f>F308-1.96*G308</f>
        <v>-0.16830421154995251</v>
      </c>
      <c r="I308" s="1">
        <f>F308+1.96*G308</f>
        <v>0.12720440241179032</v>
      </c>
      <c r="J308" s="1">
        <f>EXP(F308)</f>
        <v>0.97965980575414058</v>
      </c>
      <c r="K308" s="1">
        <f t="shared" si="137"/>
        <v>0.84509670739687937</v>
      </c>
      <c r="L308" s="1">
        <f t="shared" si="137"/>
        <v>1.1356491234789827</v>
      </c>
      <c r="M308" s="1">
        <v>0.79131202779281595</v>
      </c>
      <c r="N308" s="7">
        <v>6.6458803134607303</v>
      </c>
      <c r="O308" s="55">
        <v>9</v>
      </c>
      <c r="P308" s="6">
        <v>0.673933868139724</v>
      </c>
      <c r="T308" s="7"/>
      <c r="U308" s="55"/>
      <c r="V308" s="55"/>
      <c r="W308" s="9"/>
      <c r="Y308" s="55"/>
      <c r="Z308" s="55"/>
      <c r="AA308" s="6"/>
      <c r="AD308" s="55" t="s">
        <v>71</v>
      </c>
      <c r="AE308" s="8" t="s">
        <v>8</v>
      </c>
    </row>
    <row r="309" spans="1:31" ht="14" customHeight="1" x14ac:dyDescent="0.15">
      <c r="A309" s="8" t="s">
        <v>65</v>
      </c>
      <c r="B309" s="8" t="s">
        <v>12</v>
      </c>
      <c r="C309" s="8" t="s">
        <v>154</v>
      </c>
      <c r="D309" s="1" t="s">
        <v>2</v>
      </c>
      <c r="E309" s="1">
        <v>11</v>
      </c>
      <c r="F309" s="1">
        <v>-3.6761733132021197E-2</v>
      </c>
      <c r="G309" s="1">
        <v>7.2072230917981803E-2</v>
      </c>
      <c r="H309" s="1">
        <f>F309-1.96*G309</f>
        <v>-0.17802330573126551</v>
      </c>
      <c r="I309" s="1">
        <f>F309+1.96*G309</f>
        <v>0.10449983946722313</v>
      </c>
      <c r="J309" s="1">
        <f>EXP(F309)</f>
        <v>0.963905774800219</v>
      </c>
      <c r="K309" s="1">
        <f t="shared" si="137"/>
        <v>0.8369229181608554</v>
      </c>
      <c r="L309" s="1">
        <f t="shared" si="137"/>
        <v>1.1101552156499028</v>
      </c>
      <c r="M309" s="1">
        <v>0.62107211694071696</v>
      </c>
      <c r="N309" s="7"/>
      <c r="O309" s="55"/>
      <c r="P309" s="6"/>
      <c r="T309" s="7"/>
      <c r="U309" s="55"/>
      <c r="V309" s="55"/>
      <c r="W309" s="9"/>
      <c r="Y309" s="55"/>
      <c r="Z309" s="55"/>
      <c r="AA309" s="6"/>
      <c r="AD309" s="55" t="s">
        <v>71</v>
      </c>
      <c r="AE309" s="8" t="s">
        <v>8</v>
      </c>
    </row>
    <row r="310" spans="1:31" ht="14" customHeight="1" x14ac:dyDescent="0.15">
      <c r="A310" s="8" t="s">
        <v>65</v>
      </c>
      <c r="B310" s="8" t="s">
        <v>12</v>
      </c>
      <c r="C310" s="8" t="s">
        <v>154</v>
      </c>
      <c r="D310" s="1" t="s">
        <v>1</v>
      </c>
      <c r="E310" s="1">
        <v>11</v>
      </c>
      <c r="F310" s="1">
        <v>-2.6222701041863701E-2</v>
      </c>
      <c r="G310" s="1">
        <v>4.2223488299799002E-2</v>
      </c>
      <c r="H310" s="1">
        <f>F310-1.96*G310</f>
        <v>-0.10898073810946973</v>
      </c>
      <c r="I310" s="1">
        <f>F310+1.96*G310</f>
        <v>5.6535336025742337E-2</v>
      </c>
      <c r="J310" s="1">
        <f>EXP(F310)</f>
        <v>0.97411812832881739</v>
      </c>
      <c r="K310" s="1">
        <f t="shared" si="137"/>
        <v>0.89674769038772617</v>
      </c>
      <c r="L310" s="1">
        <f t="shared" si="137"/>
        <v>1.05816400545014</v>
      </c>
      <c r="M310" s="1">
        <v>0.53456978556202805</v>
      </c>
      <c r="N310" s="7"/>
      <c r="O310" s="55"/>
      <c r="P310" s="6"/>
      <c r="T310" s="7"/>
      <c r="U310" s="55"/>
      <c r="V310" s="55"/>
      <c r="W310" s="9"/>
      <c r="Y310" s="55"/>
      <c r="Z310" s="55"/>
      <c r="AA310" s="6"/>
      <c r="AD310" s="55" t="s">
        <v>71</v>
      </c>
      <c r="AE310" s="8" t="s">
        <v>8</v>
      </c>
    </row>
    <row r="311" spans="1:31" ht="14" customHeight="1" thickBot="1" x14ac:dyDescent="0.2">
      <c r="A311" s="8" t="s">
        <v>65</v>
      </c>
      <c r="B311" s="8" t="s">
        <v>12</v>
      </c>
      <c r="C311" s="8" t="s">
        <v>154</v>
      </c>
      <c r="D311" s="1" t="s">
        <v>0</v>
      </c>
      <c r="E311" s="1">
        <v>11</v>
      </c>
      <c r="F311" s="1">
        <v>-3.58317163480125E-2</v>
      </c>
      <c r="G311" s="1">
        <v>6.8748014784584505E-2</v>
      </c>
      <c r="H311" s="1">
        <f>F311-1.96*G311</f>
        <v>-0.17057782532579813</v>
      </c>
      <c r="I311" s="1">
        <f>F311+1.96*G311</f>
        <v>9.891439262977314E-2</v>
      </c>
      <c r="J311" s="1">
        <f>EXP(F311)</f>
        <v>0.96480264033434204</v>
      </c>
      <c r="K311" s="1">
        <f t="shared" si="137"/>
        <v>0.84317746651403935</v>
      </c>
      <c r="L311" s="1">
        <f t="shared" si="137"/>
        <v>1.1039717873919472</v>
      </c>
      <c r="M311" s="1">
        <v>0.61357078201020898</v>
      </c>
      <c r="N311" s="7"/>
      <c r="O311" s="55"/>
      <c r="P311" s="6"/>
      <c r="T311" s="7"/>
      <c r="U311" s="55"/>
      <c r="V311" s="55"/>
      <c r="W311" s="9"/>
      <c r="Y311" s="55"/>
      <c r="Z311" s="55"/>
      <c r="AA311" s="6"/>
      <c r="AD311" s="7"/>
      <c r="AE311" s="8"/>
    </row>
    <row r="312" spans="1:31" ht="14" customHeight="1" x14ac:dyDescent="0.15">
      <c r="A312" s="14"/>
      <c r="B312" s="14"/>
      <c r="C312" s="14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13"/>
      <c r="O312" s="56"/>
      <c r="P312" s="12"/>
      <c r="Q312" s="56"/>
      <c r="R312" s="56"/>
      <c r="S312" s="56"/>
      <c r="T312" s="13"/>
      <c r="U312" s="56"/>
      <c r="V312" s="56"/>
      <c r="W312" s="161"/>
      <c r="X312" s="56"/>
      <c r="Y312" s="56"/>
      <c r="Z312" s="56"/>
      <c r="AA312" s="12"/>
      <c r="AD312" s="55" t="s">
        <v>68</v>
      </c>
      <c r="AE312" s="8" t="s">
        <v>11</v>
      </c>
    </row>
    <row r="313" spans="1:31" ht="14" customHeight="1" x14ac:dyDescent="0.15">
      <c r="A313" s="8" t="s">
        <v>69</v>
      </c>
      <c r="B313" s="8" t="s">
        <v>10</v>
      </c>
      <c r="C313" s="8" t="s">
        <v>154</v>
      </c>
      <c r="D313" s="55" t="s">
        <v>4</v>
      </c>
      <c r="E313" s="55">
        <v>11</v>
      </c>
      <c r="F313" s="55">
        <v>4.73179632544986E-2</v>
      </c>
      <c r="G313" s="55">
        <v>3.25138849757408E-2</v>
      </c>
      <c r="H313" s="55">
        <f>F313-1.96*G313</f>
        <v>-1.6409251297953363E-2</v>
      </c>
      <c r="I313" s="55">
        <f>F313+1.96*G313</f>
        <v>0.11104517780695056</v>
      </c>
      <c r="J313" s="55">
        <f>EXP(F313)</f>
        <v>1.0484553263532885</v>
      </c>
      <c r="K313" s="55">
        <f t="shared" ref="K313:L316" si="138">EXP(H313)</f>
        <v>0.98372464707504126</v>
      </c>
      <c r="L313" s="55">
        <f t="shared" si="138"/>
        <v>1.1174453894461855</v>
      </c>
      <c r="M313" s="55">
        <v>0.145581916360876</v>
      </c>
      <c r="N313" s="7">
        <v>3.6807139942771498</v>
      </c>
      <c r="O313" s="55">
        <v>10</v>
      </c>
      <c r="P313" s="6">
        <v>0.960603300846397</v>
      </c>
      <c r="Q313" s="55">
        <v>1.75476307357357E-2</v>
      </c>
      <c r="R313" s="55">
        <v>1.38337623605784E-2</v>
      </c>
      <c r="S313" s="55">
        <v>0.23645844485176701</v>
      </c>
      <c r="T313" s="7">
        <v>1.4353193141354E-2</v>
      </c>
      <c r="U313" s="55">
        <v>1.1574451212959501E-4</v>
      </c>
      <c r="V313" s="55" t="b">
        <v>1</v>
      </c>
      <c r="W313" s="9">
        <v>4.3591635602132701E-63</v>
      </c>
      <c r="X313" s="55">
        <v>11</v>
      </c>
      <c r="Y313" s="55">
        <v>4.8166417954075197E-2</v>
      </c>
      <c r="Z313" s="55">
        <v>3.5528579843638698E-2</v>
      </c>
      <c r="AA313" s="6">
        <v>0.17519175230159001</v>
      </c>
      <c r="AD313" s="55" t="s">
        <v>68</v>
      </c>
      <c r="AE313" s="8" t="s">
        <v>11</v>
      </c>
    </row>
    <row r="314" spans="1:31" ht="14" customHeight="1" x14ac:dyDescent="0.15">
      <c r="A314" s="8" t="s">
        <v>69</v>
      </c>
      <c r="B314" s="8" t="s">
        <v>10</v>
      </c>
      <c r="C314" s="8" t="s">
        <v>154</v>
      </c>
      <c r="D314" s="55" t="s">
        <v>3</v>
      </c>
      <c r="E314" s="55">
        <v>11</v>
      </c>
      <c r="F314" s="55">
        <v>-3.73680196253975E-2</v>
      </c>
      <c r="G314" s="55">
        <v>7.4259005103720993E-2</v>
      </c>
      <c r="H314" s="55">
        <f>F314-1.96*G314</f>
        <v>-0.18291566962869066</v>
      </c>
      <c r="I314" s="55">
        <f>F314+1.96*G314</f>
        <v>0.10817963037789564</v>
      </c>
      <c r="J314" s="55">
        <f>EXP(F314)</f>
        <v>0.96332154887011145</v>
      </c>
      <c r="K314" s="55">
        <f t="shared" si="138"/>
        <v>0.83283838634612395</v>
      </c>
      <c r="L314" s="55">
        <f t="shared" si="138"/>
        <v>1.1142478801785711</v>
      </c>
      <c r="M314" s="55">
        <v>0.62689961246312098</v>
      </c>
      <c r="N314" s="7">
        <v>2.07171285550631</v>
      </c>
      <c r="O314" s="55">
        <v>9</v>
      </c>
      <c r="P314" s="6">
        <v>0.99028207832645698</v>
      </c>
      <c r="Q314" s="55"/>
      <c r="R314" s="55"/>
      <c r="S314" s="55"/>
      <c r="T314" s="7"/>
      <c r="U314" s="55"/>
      <c r="V314" s="55"/>
      <c r="W314" s="9"/>
      <c r="X314" s="55"/>
      <c r="Y314" s="55"/>
      <c r="Z314" s="55"/>
      <c r="AA314" s="6"/>
      <c r="AD314" s="55" t="s">
        <v>68</v>
      </c>
      <c r="AE314" s="8" t="s">
        <v>11</v>
      </c>
    </row>
    <row r="315" spans="1:31" ht="14" customHeight="1" x14ac:dyDescent="0.15">
      <c r="A315" s="8" t="s">
        <v>69</v>
      </c>
      <c r="B315" s="8" t="s">
        <v>10</v>
      </c>
      <c r="C315" s="8" t="s">
        <v>154</v>
      </c>
      <c r="D315" s="55" t="s">
        <v>2</v>
      </c>
      <c r="E315" s="55">
        <v>11</v>
      </c>
      <c r="F315" s="55">
        <v>2.4268978371344799E-2</v>
      </c>
      <c r="G315" s="55">
        <v>6.1673228282558001E-2</v>
      </c>
      <c r="H315" s="55">
        <f>F315-1.96*G315</f>
        <v>-9.6610549062468881E-2</v>
      </c>
      <c r="I315" s="55">
        <f>F315+1.96*G315</f>
        <v>0.14514850580515848</v>
      </c>
      <c r="J315" s="55">
        <f>EXP(F315)</f>
        <v>1.0245658668888111</v>
      </c>
      <c r="K315" s="55">
        <f t="shared" si="138"/>
        <v>0.90790952350509102</v>
      </c>
      <c r="L315" s="55">
        <f t="shared" si="138"/>
        <v>1.1562112616034639</v>
      </c>
      <c r="M315" s="55">
        <v>0.70220289789322199</v>
      </c>
      <c r="N315" s="7"/>
      <c r="O315" s="55"/>
      <c r="P315" s="6"/>
      <c r="Q315" s="55"/>
      <c r="R315" s="55"/>
      <c r="S315" s="55"/>
      <c r="T315" s="7"/>
      <c r="U315" s="55"/>
      <c r="V315" s="55"/>
      <c r="W315" s="9"/>
      <c r="X315" s="55"/>
      <c r="Y315" s="55"/>
      <c r="Z315" s="55"/>
      <c r="AA315" s="6"/>
      <c r="AD315" s="55" t="s">
        <v>68</v>
      </c>
      <c r="AE315" s="8" t="s">
        <v>11</v>
      </c>
    </row>
    <row r="316" spans="1:31" ht="14" customHeight="1" x14ac:dyDescent="0.15">
      <c r="A316" s="8" t="s">
        <v>69</v>
      </c>
      <c r="B316" s="8" t="s">
        <v>10</v>
      </c>
      <c r="C316" s="8" t="s">
        <v>154</v>
      </c>
      <c r="D316" s="55" t="s">
        <v>1</v>
      </c>
      <c r="E316" s="55">
        <v>11</v>
      </c>
      <c r="F316" s="55">
        <v>3.7603551332176903E-2</v>
      </c>
      <c r="G316" s="55">
        <v>4.2021496196897101E-2</v>
      </c>
      <c r="H316" s="55">
        <f>F316-1.96*G316</f>
        <v>-4.4758581213741412E-2</v>
      </c>
      <c r="I316" s="55">
        <f>F316+1.96*G316</f>
        <v>0.11996568387809523</v>
      </c>
      <c r="J316" s="55">
        <f>EXP(F316)</f>
        <v>1.0383195108837076</v>
      </c>
      <c r="K316" s="55">
        <f t="shared" si="138"/>
        <v>0.95622830544628745</v>
      </c>
      <c r="L316" s="55">
        <f t="shared" si="138"/>
        <v>1.1274581609238301</v>
      </c>
      <c r="M316" s="55">
        <v>0.37085944756009998</v>
      </c>
      <c r="N316" s="7"/>
      <c r="O316" s="55"/>
      <c r="P316" s="6"/>
      <c r="Q316" s="55"/>
      <c r="R316" s="55"/>
      <c r="S316" s="55"/>
      <c r="T316" s="7"/>
      <c r="U316" s="55"/>
      <c r="V316" s="55"/>
      <c r="W316" s="9"/>
      <c r="X316" s="55"/>
      <c r="Y316" s="55"/>
      <c r="Z316" s="55"/>
      <c r="AA316" s="6"/>
      <c r="AD316" s="55" t="s">
        <v>68</v>
      </c>
      <c r="AE316" s="8" t="s">
        <v>11</v>
      </c>
    </row>
    <row r="317" spans="1:31" ht="14" customHeight="1" thickBot="1" x14ac:dyDescent="0.2">
      <c r="A317" s="5" t="s">
        <v>69</v>
      </c>
      <c r="B317" s="5" t="s">
        <v>10</v>
      </c>
      <c r="C317" s="5" t="s">
        <v>154</v>
      </c>
      <c r="D317" s="3" t="s">
        <v>0</v>
      </c>
      <c r="E317" s="3">
        <v>11</v>
      </c>
      <c r="F317" s="3">
        <v>2.9919715517048698E-2</v>
      </c>
      <c r="G317" s="3">
        <v>6.24331906994453E-2</v>
      </c>
      <c r="H317" s="3">
        <f t="shared" ref="H317:H347" si="139">F317-1.96*G317</f>
        <v>-9.2449338253864088E-2</v>
      </c>
      <c r="I317" s="3">
        <f t="shared" ref="I317:I347" si="140">F317+1.96*G317</f>
        <v>0.15228876928796148</v>
      </c>
      <c r="J317" s="3">
        <f t="shared" ref="J317:J347" si="141">EXP(F317)</f>
        <v>1.0303718077649127</v>
      </c>
      <c r="K317" s="3">
        <f t="shared" ref="K317:L347" si="142">EXP(H317)</f>
        <v>0.91169539787529752</v>
      </c>
      <c r="L317" s="3">
        <f t="shared" si="142"/>
        <v>1.1644964586976556</v>
      </c>
      <c r="M317" s="3">
        <v>0.64208398833622404</v>
      </c>
      <c r="N317" s="4"/>
      <c r="O317" s="3"/>
      <c r="P317" s="2"/>
      <c r="Q317" s="3"/>
      <c r="R317" s="3"/>
      <c r="S317" s="3"/>
      <c r="T317" s="4"/>
      <c r="U317" s="3"/>
      <c r="V317" s="3"/>
      <c r="W317" s="58"/>
      <c r="X317" s="3"/>
      <c r="Y317" s="3"/>
      <c r="Z317" s="3"/>
      <c r="AA317" s="2"/>
      <c r="AD317" s="7"/>
      <c r="AE317" s="8"/>
    </row>
    <row r="318" spans="1:31" ht="14" customHeight="1" x14ac:dyDescent="0.15">
      <c r="A318" s="14"/>
      <c r="B318" s="14"/>
      <c r="C318" s="8"/>
      <c r="N318" s="7"/>
      <c r="O318" s="55"/>
      <c r="P318" s="6"/>
      <c r="T318" s="7"/>
      <c r="U318" s="55"/>
      <c r="V318" s="55"/>
      <c r="W318" s="9"/>
      <c r="Y318" s="55"/>
      <c r="Z318" s="55"/>
      <c r="AA318" s="6"/>
      <c r="AD318" s="55" t="s">
        <v>59</v>
      </c>
      <c r="AE318" s="8" t="s">
        <v>60</v>
      </c>
    </row>
    <row r="319" spans="1:31" ht="14" customHeight="1" x14ac:dyDescent="0.15">
      <c r="A319" s="8" t="s">
        <v>68</v>
      </c>
      <c r="B319" s="8" t="s">
        <v>11</v>
      </c>
      <c r="C319" s="8" t="s">
        <v>154</v>
      </c>
      <c r="D319" s="1" t="s">
        <v>4</v>
      </c>
      <c r="E319" s="1">
        <v>11</v>
      </c>
      <c r="F319" s="1">
        <v>9.9065709354763595E-2</v>
      </c>
      <c r="G319" s="1">
        <v>8.8741709482998796E-2</v>
      </c>
      <c r="H319" s="1">
        <f t="shared" si="139"/>
        <v>-7.4868041231914054E-2</v>
      </c>
      <c r="I319" s="1">
        <f t="shared" si="140"/>
        <v>0.27299945994144126</v>
      </c>
      <c r="J319" s="1">
        <f t="shared" si="141"/>
        <v>1.1041388494266184</v>
      </c>
      <c r="K319" s="1">
        <f t="shared" si="142"/>
        <v>0.92786591829391663</v>
      </c>
      <c r="L319" s="1">
        <f t="shared" si="142"/>
        <v>1.3138995352418583</v>
      </c>
      <c r="M319" s="1">
        <v>0.26427764130818598</v>
      </c>
      <c r="N319" s="7">
        <v>10.7891746908439</v>
      </c>
      <c r="O319" s="55">
        <v>10</v>
      </c>
      <c r="P319" s="6">
        <v>0.374177510346269</v>
      </c>
      <c r="Q319" s="1">
        <v>-3.3757438002800698E-2</v>
      </c>
      <c r="R319" s="1">
        <v>3.8168048261003798E-2</v>
      </c>
      <c r="S319" s="1">
        <v>0.39946847316041101</v>
      </c>
      <c r="T319" s="7">
        <v>1.4353193141354E-2</v>
      </c>
      <c r="U319" s="55">
        <v>1.9091291219038701E-4</v>
      </c>
      <c r="V319" s="55" t="b">
        <v>1</v>
      </c>
      <c r="W319" s="9">
        <v>1.02470757630494E-59</v>
      </c>
      <c r="X319" s="1">
        <v>11</v>
      </c>
      <c r="Y319" s="55">
        <v>0.100081661022562</v>
      </c>
      <c r="Z319" s="55">
        <v>0.10177034130106501</v>
      </c>
      <c r="AA319" s="6">
        <v>0.32540719068656798</v>
      </c>
      <c r="AD319" s="55" t="s">
        <v>59</v>
      </c>
      <c r="AE319" s="8" t="s">
        <v>60</v>
      </c>
    </row>
    <row r="320" spans="1:31" ht="14" customHeight="1" x14ac:dyDescent="0.15">
      <c r="A320" s="8" t="s">
        <v>68</v>
      </c>
      <c r="B320" s="8" t="s">
        <v>11</v>
      </c>
      <c r="C320" s="8" t="s">
        <v>154</v>
      </c>
      <c r="D320" s="1" t="s">
        <v>3</v>
      </c>
      <c r="E320" s="1">
        <v>11</v>
      </c>
      <c r="F320" s="1">
        <v>0.26176446677201398</v>
      </c>
      <c r="G320" s="1">
        <v>0.20467126098678401</v>
      </c>
      <c r="H320" s="1">
        <f t="shared" si="139"/>
        <v>-0.13939120476208267</v>
      </c>
      <c r="I320" s="1">
        <f t="shared" si="140"/>
        <v>0.66292013830611063</v>
      </c>
      <c r="J320" s="1">
        <f t="shared" si="141"/>
        <v>1.2992204967913632</v>
      </c>
      <c r="K320" s="1">
        <f t="shared" si="142"/>
        <v>0.86988765769109433</v>
      </c>
      <c r="L320" s="1">
        <f t="shared" si="142"/>
        <v>1.9404504528356152</v>
      </c>
      <c r="M320" s="1">
        <v>0.232904964028504</v>
      </c>
      <c r="N320" s="7">
        <v>9.9264166000630301</v>
      </c>
      <c r="O320" s="55">
        <v>9</v>
      </c>
      <c r="P320" s="6">
        <v>0.35647502680682203</v>
      </c>
      <c r="T320" s="7"/>
      <c r="U320" s="55"/>
      <c r="V320" s="55"/>
      <c r="W320" s="9"/>
      <c r="Y320" s="55"/>
      <c r="Z320" s="55"/>
      <c r="AA320" s="6"/>
      <c r="AD320" s="55" t="s">
        <v>59</v>
      </c>
      <c r="AE320" s="8" t="s">
        <v>60</v>
      </c>
    </row>
    <row r="321" spans="1:31" ht="14" customHeight="1" x14ac:dyDescent="0.15">
      <c r="A321" s="8" t="s">
        <v>68</v>
      </c>
      <c r="B321" s="8" t="s">
        <v>11</v>
      </c>
      <c r="C321" s="8" t="s">
        <v>154</v>
      </c>
      <c r="D321" s="1" t="s">
        <v>2</v>
      </c>
      <c r="E321" s="1">
        <v>11</v>
      </c>
      <c r="F321" s="1">
        <v>5.9145701745309399E-2</v>
      </c>
      <c r="G321" s="1">
        <v>0.197097759394149</v>
      </c>
      <c r="H321" s="1">
        <f t="shared" si="139"/>
        <v>-0.32716590666722262</v>
      </c>
      <c r="I321" s="1">
        <f t="shared" si="140"/>
        <v>0.44545731015784146</v>
      </c>
      <c r="J321" s="1">
        <f t="shared" si="141"/>
        <v>1.0609298088042607</v>
      </c>
      <c r="K321" s="1">
        <f t="shared" si="142"/>
        <v>0.72096412034938728</v>
      </c>
      <c r="L321" s="1">
        <f t="shared" si="142"/>
        <v>1.5612039870499803</v>
      </c>
      <c r="M321" s="1">
        <v>0.77025906658213605</v>
      </c>
      <c r="N321" s="7"/>
      <c r="O321" s="55"/>
      <c r="P321" s="6"/>
      <c r="T321" s="7"/>
      <c r="U321" s="55"/>
      <c r="V321" s="55"/>
      <c r="W321" s="9"/>
      <c r="Y321" s="55"/>
      <c r="Z321" s="55"/>
      <c r="AA321" s="6"/>
      <c r="AD321" s="55" t="s">
        <v>59</v>
      </c>
      <c r="AE321" s="8" t="s">
        <v>60</v>
      </c>
    </row>
    <row r="322" spans="1:31" ht="14" customHeight="1" x14ac:dyDescent="0.15">
      <c r="A322" s="8" t="s">
        <v>68</v>
      </c>
      <c r="B322" s="8" t="s">
        <v>11</v>
      </c>
      <c r="C322" s="8" t="s">
        <v>154</v>
      </c>
      <c r="D322" s="1" t="s">
        <v>1</v>
      </c>
      <c r="E322" s="1">
        <v>11</v>
      </c>
      <c r="F322" s="1">
        <v>2.3573410612758802E-2</v>
      </c>
      <c r="G322" s="1">
        <v>0.12522357832966899</v>
      </c>
      <c r="H322" s="1">
        <f t="shared" si="139"/>
        <v>-0.22186480291339242</v>
      </c>
      <c r="I322" s="1">
        <f t="shared" si="140"/>
        <v>0.26901162413891</v>
      </c>
      <c r="J322" s="1">
        <f t="shared" si="141"/>
        <v>1.0238534596977147</v>
      </c>
      <c r="K322" s="1">
        <f t="shared" si="142"/>
        <v>0.80102365307853285</v>
      </c>
      <c r="L322" s="1">
        <f t="shared" si="142"/>
        <v>1.3086703531240249</v>
      </c>
      <c r="M322" s="1">
        <v>0.85068022808190702</v>
      </c>
      <c r="N322" s="7"/>
      <c r="O322" s="55"/>
      <c r="P322" s="6"/>
      <c r="T322" s="7"/>
      <c r="U322" s="55"/>
      <c r="V322" s="55"/>
      <c r="W322" s="9"/>
      <c r="Y322" s="55"/>
      <c r="Z322" s="55"/>
      <c r="AA322" s="6"/>
      <c r="AD322" s="55" t="s">
        <v>59</v>
      </c>
      <c r="AE322" s="8" t="s">
        <v>60</v>
      </c>
    </row>
    <row r="323" spans="1:31" ht="14" customHeight="1" thickBot="1" x14ac:dyDescent="0.2">
      <c r="A323" s="5" t="s">
        <v>68</v>
      </c>
      <c r="B323" s="5" t="s">
        <v>11</v>
      </c>
      <c r="C323" s="8" t="s">
        <v>154</v>
      </c>
      <c r="D323" s="1" t="s">
        <v>0</v>
      </c>
      <c r="E323" s="1">
        <v>11</v>
      </c>
      <c r="F323" s="1">
        <v>1.2042654480717299E-2</v>
      </c>
      <c r="G323" s="1">
        <v>0.17819078175028599</v>
      </c>
      <c r="H323" s="1">
        <f t="shared" si="139"/>
        <v>-0.33721127774984327</v>
      </c>
      <c r="I323" s="1">
        <f t="shared" si="140"/>
        <v>0.36129658671127785</v>
      </c>
      <c r="J323" s="1">
        <f t="shared" si="141"/>
        <v>1.0121154592047052</v>
      </c>
      <c r="K323" s="1">
        <f t="shared" si="142"/>
        <v>0.71375802278214417</v>
      </c>
      <c r="L323" s="1">
        <f t="shared" si="142"/>
        <v>1.4351890557646536</v>
      </c>
      <c r="M323" s="1">
        <v>0.94744983486605305</v>
      </c>
      <c r="N323" s="7"/>
      <c r="O323" s="55"/>
      <c r="P323" s="6"/>
      <c r="T323" s="7"/>
      <c r="U323" s="55"/>
      <c r="V323" s="55"/>
      <c r="W323" s="9"/>
      <c r="Y323" s="55"/>
      <c r="Z323" s="55"/>
      <c r="AA323" s="6"/>
      <c r="AD323" s="7"/>
      <c r="AE323" s="8"/>
    </row>
    <row r="324" spans="1:31" ht="14" customHeight="1" x14ac:dyDescent="0.15">
      <c r="A324" s="14"/>
      <c r="B324" s="14"/>
      <c r="C324" s="14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13"/>
      <c r="O324" s="56"/>
      <c r="P324" s="12"/>
      <c r="Q324" s="56"/>
      <c r="R324" s="56"/>
      <c r="S324" s="56"/>
      <c r="T324" s="13"/>
      <c r="U324" s="56"/>
      <c r="V324" s="56"/>
      <c r="W324" s="161"/>
      <c r="X324" s="56"/>
      <c r="Y324" s="56"/>
      <c r="Z324" s="56"/>
      <c r="AA324" s="12"/>
      <c r="AD324" s="55" t="s">
        <v>57</v>
      </c>
      <c r="AE324" s="8" t="s">
        <v>618</v>
      </c>
    </row>
    <row r="325" spans="1:31" ht="14" customHeight="1" x14ac:dyDescent="0.15">
      <c r="A325" s="8" t="s">
        <v>66</v>
      </c>
      <c r="B325" s="8" t="s">
        <v>67</v>
      </c>
      <c r="C325" s="8" t="s">
        <v>154</v>
      </c>
      <c r="D325" s="55" t="s">
        <v>4</v>
      </c>
      <c r="E325" s="55">
        <v>11</v>
      </c>
      <c r="F325" s="55">
        <v>-1.30092417742062E-2</v>
      </c>
      <c r="G325" s="55">
        <v>0.10436345795550001</v>
      </c>
      <c r="H325" s="55">
        <f t="shared" si="139"/>
        <v>-0.2175616193669862</v>
      </c>
      <c r="I325" s="55">
        <f t="shared" si="140"/>
        <v>0.1915431358185738</v>
      </c>
      <c r="J325" s="55">
        <f t="shared" si="141"/>
        <v>0.98707501265374264</v>
      </c>
      <c r="K325" s="55">
        <f t="shared" si="142"/>
        <v>0.80447803196543244</v>
      </c>
      <c r="L325" s="55">
        <f t="shared" si="142"/>
        <v>1.2111170745396458</v>
      </c>
      <c r="M325" s="55">
        <v>0.90079808823850505</v>
      </c>
      <c r="N325" s="7">
        <v>6.4216824097835197</v>
      </c>
      <c r="O325" s="55">
        <v>10</v>
      </c>
      <c r="P325" s="6">
        <v>0.77867916664653503</v>
      </c>
      <c r="Q325" s="55">
        <v>-3.33061333448555E-2</v>
      </c>
      <c r="R325" s="55">
        <v>4.4463723655923403E-2</v>
      </c>
      <c r="S325" s="55">
        <v>0.47294162608724999</v>
      </c>
      <c r="T325" s="7">
        <v>1.4353193141354E-2</v>
      </c>
      <c r="U325" s="55">
        <v>1.9609669234597901E-4</v>
      </c>
      <c r="V325" s="55" t="b">
        <v>1</v>
      </c>
      <c r="W325" s="9">
        <v>3.7384437881819501E-59</v>
      </c>
      <c r="X325" s="55">
        <v>11</v>
      </c>
      <c r="Y325" s="55">
        <v>-1.4234492718601201E-2</v>
      </c>
      <c r="Z325" s="55">
        <v>0.11335358058497801</v>
      </c>
      <c r="AA325" s="6">
        <v>0.90006753744103596</v>
      </c>
      <c r="AD325" s="55" t="s">
        <v>57</v>
      </c>
      <c r="AE325" s="8" t="s">
        <v>618</v>
      </c>
    </row>
    <row r="326" spans="1:31" ht="14" customHeight="1" x14ac:dyDescent="0.15">
      <c r="A326" s="8" t="s">
        <v>66</v>
      </c>
      <c r="B326" s="8" t="s">
        <v>67</v>
      </c>
      <c r="C326" s="8" t="s">
        <v>154</v>
      </c>
      <c r="D326" s="55" t="s">
        <v>3</v>
      </c>
      <c r="E326" s="55">
        <v>11</v>
      </c>
      <c r="F326" s="55">
        <v>0.14817671594532</v>
      </c>
      <c r="G326" s="55">
        <v>0.239156095883615</v>
      </c>
      <c r="H326" s="55">
        <f t="shared" si="139"/>
        <v>-0.32056923198656539</v>
      </c>
      <c r="I326" s="55">
        <f t="shared" si="140"/>
        <v>0.6169226638772054</v>
      </c>
      <c r="J326" s="55">
        <f t="shared" si="141"/>
        <v>1.1597178188865709</v>
      </c>
      <c r="K326" s="55">
        <f t="shared" si="142"/>
        <v>0.72573580743769628</v>
      </c>
      <c r="L326" s="55">
        <f t="shared" si="142"/>
        <v>1.8532162884335668</v>
      </c>
      <c r="M326" s="55">
        <v>0.55089434709050999</v>
      </c>
      <c r="N326" s="7">
        <v>5.8605869269619397</v>
      </c>
      <c r="O326" s="55">
        <v>9</v>
      </c>
      <c r="P326" s="6">
        <v>0.75378623071181305</v>
      </c>
      <c r="Q326" s="55"/>
      <c r="R326" s="55"/>
      <c r="S326" s="55"/>
      <c r="T326" s="7"/>
      <c r="U326" s="55"/>
      <c r="V326" s="55"/>
      <c r="W326" s="9"/>
      <c r="X326" s="55"/>
      <c r="Y326" s="55"/>
      <c r="Z326" s="55"/>
      <c r="AA326" s="6"/>
      <c r="AD326" s="55" t="s">
        <v>57</v>
      </c>
      <c r="AE326" s="8" t="s">
        <v>618</v>
      </c>
    </row>
    <row r="327" spans="1:31" ht="14" customHeight="1" x14ac:dyDescent="0.15">
      <c r="A327" s="8" t="s">
        <v>66</v>
      </c>
      <c r="B327" s="8" t="s">
        <v>67</v>
      </c>
      <c r="C327" s="8" t="s">
        <v>154</v>
      </c>
      <c r="D327" s="55" t="s">
        <v>2</v>
      </c>
      <c r="E327" s="55">
        <v>11</v>
      </c>
      <c r="F327" s="55">
        <v>-6.9623982927424596E-2</v>
      </c>
      <c r="G327" s="55">
        <v>0.20114069784380201</v>
      </c>
      <c r="H327" s="55">
        <f t="shared" si="139"/>
        <v>-0.46385975070127655</v>
      </c>
      <c r="I327" s="55">
        <f t="shared" si="140"/>
        <v>0.32461178484642733</v>
      </c>
      <c r="J327" s="55">
        <f t="shared" si="141"/>
        <v>0.93274448182389891</v>
      </c>
      <c r="K327" s="55">
        <f t="shared" si="142"/>
        <v>0.62885174429881174</v>
      </c>
      <c r="L327" s="55">
        <f t="shared" si="142"/>
        <v>1.3834934485918029</v>
      </c>
      <c r="M327" s="55">
        <v>0.73640551311334601</v>
      </c>
      <c r="N327" s="7"/>
      <c r="O327" s="55"/>
      <c r="P327" s="6"/>
      <c r="Q327" s="55"/>
      <c r="R327" s="55"/>
      <c r="S327" s="55"/>
      <c r="T327" s="7"/>
      <c r="U327" s="55"/>
      <c r="V327" s="55"/>
      <c r="W327" s="9"/>
      <c r="X327" s="55"/>
      <c r="Y327" s="55"/>
      <c r="Z327" s="55"/>
      <c r="AA327" s="6"/>
      <c r="AD327" s="55" t="s">
        <v>57</v>
      </c>
      <c r="AE327" s="8" t="s">
        <v>618</v>
      </c>
    </row>
    <row r="328" spans="1:31" ht="14" customHeight="1" x14ac:dyDescent="0.15">
      <c r="A328" s="8" t="s">
        <v>66</v>
      </c>
      <c r="B328" s="8" t="s">
        <v>67</v>
      </c>
      <c r="C328" s="8" t="s">
        <v>154</v>
      </c>
      <c r="D328" s="55" t="s">
        <v>1</v>
      </c>
      <c r="E328" s="55">
        <v>11</v>
      </c>
      <c r="F328" s="55">
        <v>-4.9455163802894803E-2</v>
      </c>
      <c r="G328" s="55">
        <v>0.136222865437197</v>
      </c>
      <c r="H328" s="55">
        <f t="shared" si="139"/>
        <v>-0.31645198005980091</v>
      </c>
      <c r="I328" s="55">
        <f t="shared" si="140"/>
        <v>0.21754165245401133</v>
      </c>
      <c r="J328" s="55">
        <f t="shared" si="141"/>
        <v>0.95174782993313178</v>
      </c>
      <c r="K328" s="55">
        <f t="shared" si="142"/>
        <v>0.72873000429083057</v>
      </c>
      <c r="L328" s="55">
        <f t="shared" si="142"/>
        <v>1.2430172031463633</v>
      </c>
      <c r="M328" s="55">
        <v>0.71657053639797696</v>
      </c>
      <c r="N328" s="7"/>
      <c r="O328" s="55"/>
      <c r="P328" s="6"/>
      <c r="Q328" s="55"/>
      <c r="R328" s="55"/>
      <c r="S328" s="55"/>
      <c r="T328" s="7"/>
      <c r="U328" s="55"/>
      <c r="V328" s="55"/>
      <c r="W328" s="9"/>
      <c r="X328" s="55"/>
      <c r="Y328" s="55"/>
      <c r="Z328" s="55"/>
      <c r="AA328" s="6"/>
      <c r="AD328" s="55" t="s">
        <v>57</v>
      </c>
      <c r="AE328" s="8" t="s">
        <v>618</v>
      </c>
    </row>
    <row r="329" spans="1:31" ht="14" customHeight="1" thickBot="1" x14ac:dyDescent="0.2">
      <c r="A329" s="8" t="s">
        <v>66</v>
      </c>
      <c r="B329" s="8" t="s">
        <v>67</v>
      </c>
      <c r="C329" s="5" t="s">
        <v>154</v>
      </c>
      <c r="D329" s="3" t="s">
        <v>0</v>
      </c>
      <c r="E329" s="3">
        <v>11</v>
      </c>
      <c r="F329" s="3">
        <v>-9.5644987750428803E-2</v>
      </c>
      <c r="G329" s="3">
        <v>0.210708992694739</v>
      </c>
      <c r="H329" s="3">
        <f t="shared" si="139"/>
        <v>-0.50863461343211724</v>
      </c>
      <c r="I329" s="3">
        <f t="shared" si="140"/>
        <v>0.31734463793125967</v>
      </c>
      <c r="J329" s="3">
        <f t="shared" si="141"/>
        <v>0.90878658917801991</v>
      </c>
      <c r="K329" s="3">
        <f t="shared" si="142"/>
        <v>0.60131604741058564</v>
      </c>
      <c r="L329" s="3">
        <f t="shared" si="142"/>
        <v>1.373475842240228</v>
      </c>
      <c r="M329" s="3">
        <v>0.65957872618324298</v>
      </c>
      <c r="N329" s="4"/>
      <c r="O329" s="3"/>
      <c r="P329" s="2"/>
      <c r="Q329" s="3"/>
      <c r="R329" s="3"/>
      <c r="S329" s="3"/>
      <c r="T329" s="4"/>
      <c r="U329" s="3"/>
      <c r="V329" s="3"/>
      <c r="W329" s="58"/>
      <c r="X329" s="3"/>
      <c r="Y329" s="3"/>
      <c r="Z329" s="3"/>
      <c r="AA329" s="2"/>
      <c r="AD329" s="7"/>
      <c r="AE329" s="8" t="s">
        <v>189</v>
      </c>
    </row>
    <row r="330" spans="1:31" ht="14" customHeight="1" x14ac:dyDescent="0.15">
      <c r="A330" s="14"/>
      <c r="B330" s="14"/>
      <c r="C330" s="8"/>
      <c r="N330" s="7"/>
      <c r="O330" s="55"/>
      <c r="P330" s="6"/>
      <c r="T330" s="7"/>
      <c r="U330" s="55"/>
      <c r="V330" s="55"/>
      <c r="W330" s="9"/>
      <c r="Y330" s="55"/>
      <c r="Z330" s="55"/>
      <c r="AA330" s="6"/>
      <c r="AD330" s="55" t="s">
        <v>57</v>
      </c>
      <c r="AE330" s="8" t="s">
        <v>618</v>
      </c>
    </row>
    <row r="331" spans="1:31" ht="14" customHeight="1" x14ac:dyDescent="0.15">
      <c r="A331" s="8" t="s">
        <v>119</v>
      </c>
      <c r="B331" s="8" t="s">
        <v>118</v>
      </c>
      <c r="C331" s="8" t="s">
        <v>154</v>
      </c>
      <c r="D331" s="1" t="s">
        <v>4</v>
      </c>
      <c r="E331" s="1">
        <v>11</v>
      </c>
      <c r="F331" s="1">
        <v>5.4408810334233898E-3</v>
      </c>
      <c r="G331" s="1">
        <v>3.0648538682831E-2</v>
      </c>
      <c r="H331" s="1">
        <f t="shared" si="139"/>
        <v>-5.4630254784925371E-2</v>
      </c>
      <c r="I331" s="1">
        <f t="shared" si="140"/>
        <v>6.5512016851772145E-2</v>
      </c>
      <c r="J331" s="1">
        <f t="shared" si="141"/>
        <v>1.005455709507757</v>
      </c>
      <c r="K331" s="1">
        <f t="shared" si="142"/>
        <v>0.94683517101376702</v>
      </c>
      <c r="L331" s="1">
        <f t="shared" si="142"/>
        <v>1.0677055676959508</v>
      </c>
      <c r="M331" s="1">
        <v>0.85909605033455905</v>
      </c>
      <c r="N331" s="7">
        <v>11.4643596668519</v>
      </c>
      <c r="O331" s="55">
        <v>10</v>
      </c>
      <c r="P331" s="6">
        <v>0.32250175444068302</v>
      </c>
      <c r="Q331" s="1">
        <v>8.0316429239867503E-3</v>
      </c>
      <c r="R331" s="1">
        <v>1.3500656540632001E-2</v>
      </c>
      <c r="S331" s="1">
        <v>0.56655968133620105</v>
      </c>
      <c r="T331" s="7">
        <v>1.4353193141354E-2</v>
      </c>
      <c r="U331" s="55">
        <v>1.92030568456503E-4</v>
      </c>
      <c r="V331" s="55" t="b">
        <v>1</v>
      </c>
      <c r="W331" s="9">
        <v>3.7985148716067898E-61</v>
      </c>
      <c r="X331" s="1">
        <v>11</v>
      </c>
      <c r="Y331" s="55">
        <v>-3.0707281405211802E-3</v>
      </c>
      <c r="Z331" s="55">
        <v>3.65103579969554E-2</v>
      </c>
      <c r="AA331" s="6">
        <v>0.93297241619244498</v>
      </c>
      <c r="AD331" s="55" t="s">
        <v>57</v>
      </c>
      <c r="AE331" s="8" t="s">
        <v>618</v>
      </c>
    </row>
    <row r="332" spans="1:31" ht="14" customHeight="1" x14ac:dyDescent="0.15">
      <c r="A332" s="8" t="s">
        <v>119</v>
      </c>
      <c r="B332" s="8" t="s">
        <v>118</v>
      </c>
      <c r="C332" s="8" t="s">
        <v>154</v>
      </c>
      <c r="D332" s="1" t="s">
        <v>3</v>
      </c>
      <c r="E332" s="1">
        <v>11</v>
      </c>
      <c r="F332" s="1">
        <v>-3.3278149871638199E-2</v>
      </c>
      <c r="G332" s="1">
        <v>7.2388915829579195E-2</v>
      </c>
      <c r="H332" s="1">
        <f t="shared" si="139"/>
        <v>-0.17516042489761341</v>
      </c>
      <c r="I332" s="1">
        <f t="shared" si="140"/>
        <v>0.10860412515433703</v>
      </c>
      <c r="J332" s="1">
        <f t="shared" si="141"/>
        <v>0.96726947628735505</v>
      </c>
      <c r="K332" s="1">
        <f t="shared" si="142"/>
        <v>0.83932236176421693</v>
      </c>
      <c r="L332" s="1">
        <f t="shared" si="142"/>
        <v>1.1147209729889771</v>
      </c>
      <c r="M332" s="1">
        <v>0.65662513961429303</v>
      </c>
      <c r="N332" s="7">
        <v>11.030593785811099</v>
      </c>
      <c r="O332" s="55">
        <v>9</v>
      </c>
      <c r="P332" s="6">
        <v>0.27361771804749002</v>
      </c>
      <c r="T332" s="7"/>
      <c r="U332" s="55"/>
      <c r="V332" s="55"/>
      <c r="W332" s="9"/>
      <c r="Y332" s="55"/>
      <c r="Z332" s="55"/>
      <c r="AA332" s="6"/>
      <c r="AD332" s="55" t="s">
        <v>57</v>
      </c>
      <c r="AE332" s="8" t="s">
        <v>618</v>
      </c>
    </row>
    <row r="333" spans="1:31" ht="14" customHeight="1" x14ac:dyDescent="0.15">
      <c r="A333" s="8" t="s">
        <v>119</v>
      </c>
      <c r="B333" s="8" t="s">
        <v>118</v>
      </c>
      <c r="C333" s="8" t="s">
        <v>154</v>
      </c>
      <c r="D333" s="1" t="s">
        <v>2</v>
      </c>
      <c r="E333" s="1">
        <v>11</v>
      </c>
      <c r="F333" s="1">
        <v>-6.5612532863328701E-2</v>
      </c>
      <c r="G333" s="1">
        <v>7.1435457731966398E-2</v>
      </c>
      <c r="H333" s="1">
        <f t="shared" si="139"/>
        <v>-0.20562603001798285</v>
      </c>
      <c r="I333" s="1">
        <f t="shared" si="140"/>
        <v>7.4400964291325436E-2</v>
      </c>
      <c r="J333" s="1">
        <f t="shared" si="141"/>
        <v>0.93649365451726163</v>
      </c>
      <c r="K333" s="1">
        <f t="shared" si="142"/>
        <v>0.81413748233963934</v>
      </c>
      <c r="L333" s="1">
        <f t="shared" si="142"/>
        <v>1.0772386531458378</v>
      </c>
      <c r="M333" s="1">
        <v>0.37998465380876401</v>
      </c>
      <c r="N333" s="7"/>
      <c r="O333" s="55"/>
      <c r="P333" s="6"/>
      <c r="T333" s="7"/>
      <c r="U333" s="55"/>
      <c r="V333" s="55"/>
      <c r="W333" s="9"/>
      <c r="Y333" s="55"/>
      <c r="Z333" s="55"/>
      <c r="AA333" s="6"/>
      <c r="AD333" s="55" t="s">
        <v>57</v>
      </c>
      <c r="AE333" s="8" t="s">
        <v>618</v>
      </c>
    </row>
    <row r="334" spans="1:31" ht="14" customHeight="1" x14ac:dyDescent="0.15">
      <c r="A334" s="8" t="s">
        <v>119</v>
      </c>
      <c r="B334" s="8" t="s">
        <v>118</v>
      </c>
      <c r="C334" s="8" t="s">
        <v>154</v>
      </c>
      <c r="D334" s="1" t="s">
        <v>1</v>
      </c>
      <c r="E334" s="1">
        <v>11</v>
      </c>
      <c r="F334" s="1">
        <v>-2.2835128022374801E-3</v>
      </c>
      <c r="G334" s="1">
        <v>4.0561928729331599E-2</v>
      </c>
      <c r="H334" s="1">
        <f t="shared" si="139"/>
        <v>-8.1784893111727416E-2</v>
      </c>
      <c r="I334" s="1">
        <f t="shared" si="140"/>
        <v>7.7217867507252444E-2</v>
      </c>
      <c r="J334" s="1">
        <f t="shared" si="141"/>
        <v>0.99771909242971735</v>
      </c>
      <c r="K334" s="1">
        <f t="shared" si="142"/>
        <v>0.92147015195624016</v>
      </c>
      <c r="L334" s="1">
        <f t="shared" si="142"/>
        <v>1.0802774081021473</v>
      </c>
      <c r="M334" s="1">
        <v>0.95510524993194301</v>
      </c>
      <c r="N334" s="7"/>
      <c r="O334" s="55"/>
      <c r="P334" s="6"/>
      <c r="T334" s="7"/>
      <c r="U334" s="55"/>
      <c r="V334" s="55"/>
      <c r="W334" s="9"/>
      <c r="Y334" s="55"/>
      <c r="Z334" s="55"/>
      <c r="AA334" s="6"/>
      <c r="AD334" s="55" t="s">
        <v>57</v>
      </c>
      <c r="AE334" s="8" t="s">
        <v>618</v>
      </c>
    </row>
    <row r="335" spans="1:31" ht="14" customHeight="1" thickBot="1" x14ac:dyDescent="0.2">
      <c r="A335" s="5" t="s">
        <v>119</v>
      </c>
      <c r="B335" s="5" t="s">
        <v>118</v>
      </c>
      <c r="C335" s="8" t="s">
        <v>154</v>
      </c>
      <c r="D335" s="1" t="s">
        <v>0</v>
      </c>
      <c r="E335" s="1">
        <v>11</v>
      </c>
      <c r="F335" s="1">
        <v>-4.9159733204830199E-2</v>
      </c>
      <c r="G335" s="1">
        <v>7.2879080506654106E-2</v>
      </c>
      <c r="H335" s="1">
        <f t="shared" si="139"/>
        <v>-0.19200273099787224</v>
      </c>
      <c r="I335" s="1">
        <f t="shared" si="140"/>
        <v>9.3683264588211856E-2</v>
      </c>
      <c r="J335" s="1">
        <f t="shared" si="141"/>
        <v>0.95202904690173895</v>
      </c>
      <c r="K335" s="1">
        <f t="shared" si="142"/>
        <v>0.82530461458345827</v>
      </c>
      <c r="L335" s="1">
        <f t="shared" si="142"/>
        <v>1.098211848242342</v>
      </c>
      <c r="M335" s="1">
        <v>0.515259985094352</v>
      </c>
      <c r="N335" s="7"/>
      <c r="O335" s="55"/>
      <c r="P335" s="6"/>
      <c r="T335" s="7"/>
      <c r="U335" s="55"/>
      <c r="V335" s="55"/>
      <c r="W335" s="9"/>
      <c r="Y335" s="55"/>
      <c r="Z335" s="55"/>
      <c r="AA335" s="6"/>
      <c r="AD335" s="7"/>
      <c r="AE335" s="8"/>
    </row>
    <row r="336" spans="1:31" ht="14" customHeight="1" x14ac:dyDescent="0.15">
      <c r="A336" s="14"/>
      <c r="B336" s="14"/>
      <c r="C336" s="14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13"/>
      <c r="O336" s="56"/>
      <c r="P336" s="12"/>
      <c r="Q336" s="56"/>
      <c r="R336" s="56"/>
      <c r="S336" s="56"/>
      <c r="T336" s="13"/>
      <c r="U336" s="56"/>
      <c r="V336" s="56"/>
      <c r="W336" s="161"/>
      <c r="X336" s="56"/>
      <c r="Y336" s="56"/>
      <c r="Z336" s="56"/>
      <c r="AA336" s="12"/>
      <c r="AD336" s="55" t="s">
        <v>70</v>
      </c>
      <c r="AE336" s="8" t="s">
        <v>9</v>
      </c>
    </row>
    <row r="337" spans="1:31" ht="14" customHeight="1" x14ac:dyDescent="0.15">
      <c r="A337" s="8" t="s">
        <v>120</v>
      </c>
      <c r="B337" s="8" t="s">
        <v>128</v>
      </c>
      <c r="C337" s="8" t="s">
        <v>154</v>
      </c>
      <c r="D337" s="55" t="s">
        <v>4</v>
      </c>
      <c r="E337" s="55">
        <v>11</v>
      </c>
      <c r="F337" s="55">
        <v>3.5448914709307597E-2</v>
      </c>
      <c r="G337" s="55">
        <v>3.3545411110337597E-2</v>
      </c>
      <c r="H337" s="55">
        <f t="shared" si="139"/>
        <v>-3.0300091066954096E-2</v>
      </c>
      <c r="I337" s="55">
        <f t="shared" si="140"/>
        <v>0.10119792048556929</v>
      </c>
      <c r="J337" s="55">
        <f t="shared" si="141"/>
        <v>1.0360847180870976</v>
      </c>
      <c r="K337" s="55">
        <f t="shared" si="142"/>
        <v>0.97015435520511983</v>
      </c>
      <c r="L337" s="55">
        <f t="shared" si="142"/>
        <v>1.1064956182427861</v>
      </c>
      <c r="M337" s="55">
        <v>0.290628400131904</v>
      </c>
      <c r="N337" s="7">
        <v>5.3026364201231502</v>
      </c>
      <c r="O337" s="55">
        <v>10</v>
      </c>
      <c r="P337" s="6">
        <v>0.87006667506885105</v>
      </c>
      <c r="Q337" s="55">
        <v>1.9084628491156001E-2</v>
      </c>
      <c r="R337" s="55">
        <v>1.4276301402832699E-2</v>
      </c>
      <c r="S337" s="55">
        <v>0.21409269469625899</v>
      </c>
      <c r="T337" s="7">
        <v>1.4353193141354E-2</v>
      </c>
      <c r="U337" s="59">
        <v>9.7265866500294298E-5</v>
      </c>
      <c r="V337" s="55" t="b">
        <v>1</v>
      </c>
      <c r="W337" s="9">
        <v>1.11340070898753E-65</v>
      </c>
      <c r="X337" s="55">
        <v>11</v>
      </c>
      <c r="Y337" s="55">
        <v>3.3037431446762501E-2</v>
      </c>
      <c r="Z337" s="55">
        <v>3.6406670914173898E-2</v>
      </c>
      <c r="AA337" s="6">
        <v>0.364166005124193</v>
      </c>
      <c r="AD337" s="55" t="s">
        <v>70</v>
      </c>
      <c r="AE337" s="8" t="s">
        <v>9</v>
      </c>
    </row>
    <row r="338" spans="1:31" ht="14" customHeight="1" x14ac:dyDescent="0.15">
      <c r="A338" s="8" t="s">
        <v>120</v>
      </c>
      <c r="B338" s="8" t="s">
        <v>128</v>
      </c>
      <c r="C338" s="8" t="s">
        <v>154</v>
      </c>
      <c r="D338" s="55" t="s">
        <v>3</v>
      </c>
      <c r="E338" s="55">
        <v>11</v>
      </c>
      <c r="F338" s="55">
        <v>-5.6669496755743003E-2</v>
      </c>
      <c r="G338" s="55">
        <v>7.6640716023183494E-2</v>
      </c>
      <c r="H338" s="55">
        <f t="shared" si="139"/>
        <v>-0.20688530016118264</v>
      </c>
      <c r="I338" s="55">
        <f t="shared" si="140"/>
        <v>9.3546306649696626E-2</v>
      </c>
      <c r="J338" s="55">
        <f t="shared" si="141"/>
        <v>0.94490631236677491</v>
      </c>
      <c r="K338" s="55">
        <f t="shared" si="142"/>
        <v>0.81311290855864926</v>
      </c>
      <c r="L338" s="55">
        <f t="shared" si="142"/>
        <v>1.0980614497109251</v>
      </c>
      <c r="M338" s="55">
        <v>0.47849469079338502</v>
      </c>
      <c r="N338" s="7">
        <v>3.5155893000755398</v>
      </c>
      <c r="O338" s="55">
        <v>9</v>
      </c>
      <c r="P338" s="6">
        <v>0.94031559264626496</v>
      </c>
      <c r="Q338" s="55"/>
      <c r="R338" s="55"/>
      <c r="S338" s="55"/>
      <c r="T338" s="7"/>
      <c r="U338" s="59"/>
      <c r="V338" s="55"/>
      <c r="W338" s="9"/>
      <c r="X338" s="55"/>
      <c r="Y338" s="55"/>
      <c r="Z338" s="55"/>
      <c r="AA338" s="6"/>
      <c r="AD338" s="55" t="s">
        <v>70</v>
      </c>
      <c r="AE338" s="8" t="s">
        <v>9</v>
      </c>
    </row>
    <row r="339" spans="1:31" ht="14" customHeight="1" x14ac:dyDescent="0.15">
      <c r="A339" s="8" t="s">
        <v>120</v>
      </c>
      <c r="B339" s="8" t="s">
        <v>128</v>
      </c>
      <c r="C339" s="8" t="s">
        <v>154</v>
      </c>
      <c r="D339" s="55" t="s">
        <v>2</v>
      </c>
      <c r="E339" s="55">
        <v>11</v>
      </c>
      <c r="F339" s="55">
        <v>2.3142201124211899E-2</v>
      </c>
      <c r="G339" s="55">
        <v>6.9172457437264398E-2</v>
      </c>
      <c r="H339" s="55">
        <f t="shared" si="139"/>
        <v>-0.11243581545282633</v>
      </c>
      <c r="I339" s="55">
        <f t="shared" si="140"/>
        <v>0.15872021770125011</v>
      </c>
      <c r="J339" s="55">
        <f t="shared" si="141"/>
        <v>1.023412059545818</v>
      </c>
      <c r="K339" s="55">
        <f t="shared" si="142"/>
        <v>0.89365470409029168</v>
      </c>
      <c r="L339" s="55">
        <f t="shared" si="142"/>
        <v>1.1720099931550185</v>
      </c>
      <c r="M339" s="55">
        <v>0.74486965561944496</v>
      </c>
      <c r="N339" s="7"/>
      <c r="O339" s="55"/>
      <c r="P339" s="6"/>
      <c r="Q339" s="55"/>
      <c r="R339" s="55"/>
      <c r="S339" s="55"/>
      <c r="T339" s="7"/>
      <c r="U339" s="59"/>
      <c r="V339" s="55"/>
      <c r="W339" s="9"/>
      <c r="X339" s="55"/>
      <c r="Y339" s="55"/>
      <c r="Z339" s="55"/>
      <c r="AA339" s="6"/>
      <c r="AD339" s="55" t="s">
        <v>70</v>
      </c>
      <c r="AE339" s="8" t="s">
        <v>9</v>
      </c>
    </row>
    <row r="340" spans="1:31" ht="14" customHeight="1" x14ac:dyDescent="0.15">
      <c r="A340" s="8" t="s">
        <v>120</v>
      </c>
      <c r="B340" s="8" t="s">
        <v>128</v>
      </c>
      <c r="C340" s="8" t="s">
        <v>154</v>
      </c>
      <c r="D340" s="55" t="s">
        <v>1</v>
      </c>
      <c r="E340" s="55">
        <v>11</v>
      </c>
      <c r="F340" s="55">
        <v>2.9565034367881E-2</v>
      </c>
      <c r="G340" s="55">
        <v>4.3050559892136603E-2</v>
      </c>
      <c r="H340" s="55">
        <f t="shared" si="139"/>
        <v>-5.4814063020706745E-2</v>
      </c>
      <c r="I340" s="55">
        <f t="shared" si="140"/>
        <v>0.11394413175646875</v>
      </c>
      <c r="J340" s="55">
        <f t="shared" si="141"/>
        <v>1.030006419110129</v>
      </c>
      <c r="K340" s="55">
        <f t="shared" si="142"/>
        <v>0.94666115090506175</v>
      </c>
      <c r="L340" s="55">
        <f t="shared" si="142"/>
        <v>1.1206895121805489</v>
      </c>
      <c r="M340" s="55">
        <v>0.49223936985107902</v>
      </c>
      <c r="N340" s="7"/>
      <c r="O340" s="55"/>
      <c r="P340" s="6"/>
      <c r="Q340" s="55"/>
      <c r="R340" s="55"/>
      <c r="S340" s="55"/>
      <c r="T340" s="7"/>
      <c r="U340" s="59"/>
      <c r="V340" s="55"/>
      <c r="W340" s="9"/>
      <c r="X340" s="55"/>
      <c r="Y340" s="55"/>
      <c r="Z340" s="55"/>
      <c r="AA340" s="6"/>
      <c r="AD340" s="55" t="s">
        <v>70</v>
      </c>
      <c r="AE340" s="8" t="s">
        <v>9</v>
      </c>
    </row>
    <row r="341" spans="1:31" ht="14" customHeight="1" thickBot="1" x14ac:dyDescent="0.2">
      <c r="A341" s="5" t="s">
        <v>120</v>
      </c>
      <c r="B341" s="5" t="s">
        <v>128</v>
      </c>
      <c r="C341" s="5" t="s">
        <v>154</v>
      </c>
      <c r="D341" s="3" t="s">
        <v>0</v>
      </c>
      <c r="E341" s="3">
        <v>11</v>
      </c>
      <c r="F341" s="3">
        <v>2.5324277362983299E-2</v>
      </c>
      <c r="G341" s="3">
        <v>6.5650377747267799E-2</v>
      </c>
      <c r="H341" s="3">
        <f t="shared" si="139"/>
        <v>-0.10335046302166158</v>
      </c>
      <c r="I341" s="3">
        <f t="shared" si="140"/>
        <v>0.15399901774762817</v>
      </c>
      <c r="J341" s="3">
        <f t="shared" si="141"/>
        <v>1.025647660922687</v>
      </c>
      <c r="K341" s="3">
        <f t="shared" si="142"/>
        <v>0.90181086673156652</v>
      </c>
      <c r="L341" s="3">
        <f t="shared" si="142"/>
        <v>1.1664897409905619</v>
      </c>
      <c r="M341" s="3">
        <v>0.70776484667464601</v>
      </c>
      <c r="N341" s="4"/>
      <c r="O341" s="3"/>
      <c r="P341" s="2"/>
      <c r="Q341" s="3"/>
      <c r="R341" s="3"/>
      <c r="S341" s="3"/>
      <c r="T341" s="4"/>
      <c r="U341" s="57"/>
      <c r="V341" s="3"/>
      <c r="W341" s="58"/>
      <c r="X341" s="3"/>
      <c r="Y341" s="3"/>
      <c r="Z341" s="3"/>
      <c r="AA341" s="2"/>
      <c r="AD341" s="7"/>
      <c r="AE341" s="8"/>
    </row>
    <row r="342" spans="1:31" ht="14" customHeight="1" x14ac:dyDescent="0.15">
      <c r="A342" s="14"/>
      <c r="B342" s="14"/>
      <c r="C342" s="8"/>
      <c r="N342" s="7"/>
      <c r="O342" s="55"/>
      <c r="P342" s="6"/>
      <c r="T342" s="7"/>
      <c r="U342" s="59"/>
      <c r="V342" s="55"/>
      <c r="W342" s="9"/>
      <c r="Y342" s="55"/>
      <c r="Z342" s="55"/>
      <c r="AA342" s="6"/>
      <c r="AD342" s="55" t="s">
        <v>120</v>
      </c>
      <c r="AE342" s="8" t="s">
        <v>128</v>
      </c>
    </row>
    <row r="343" spans="1:31" ht="14" customHeight="1" x14ac:dyDescent="0.15">
      <c r="A343" s="8" t="s">
        <v>57</v>
      </c>
      <c r="B343" s="8" t="s">
        <v>618</v>
      </c>
      <c r="C343" s="8" t="s">
        <v>154</v>
      </c>
      <c r="D343" s="1" t="s">
        <v>4</v>
      </c>
      <c r="E343" s="1">
        <v>11</v>
      </c>
      <c r="F343" s="1">
        <v>1.34812383642921E-2</v>
      </c>
      <c r="G343" s="1">
        <v>4.14161199208943E-2</v>
      </c>
      <c r="H343" s="1">
        <f t="shared" si="139"/>
        <v>-6.7694356680660719E-2</v>
      </c>
      <c r="I343" s="1">
        <f t="shared" si="140"/>
        <v>9.4656833409244925E-2</v>
      </c>
      <c r="J343" s="1">
        <f t="shared" si="141"/>
        <v>1.0135725199934331</v>
      </c>
      <c r="K343" s="1">
        <f t="shared" si="142"/>
        <v>0.93454606769222848</v>
      </c>
      <c r="L343" s="1">
        <f t="shared" si="142"/>
        <v>1.0992815536881224</v>
      </c>
      <c r="M343" s="1">
        <v>0.74479735971837302</v>
      </c>
      <c r="N343" s="7">
        <v>5.2163896122878599</v>
      </c>
      <c r="O343" s="55">
        <v>10</v>
      </c>
      <c r="P343" s="6">
        <v>0.876262011272264</v>
      </c>
      <c r="Q343" s="1">
        <v>1.5376804671242E-2</v>
      </c>
      <c r="R343" s="1">
        <v>1.7682699289113299E-2</v>
      </c>
      <c r="S343" s="1">
        <v>0.40711467432338699</v>
      </c>
      <c r="T343" s="7">
        <v>1.4353193141354E-2</v>
      </c>
      <c r="U343" s="55">
        <v>2.0810092670262701E-4</v>
      </c>
      <c r="V343" s="55" t="b">
        <v>1</v>
      </c>
      <c r="W343" s="9">
        <v>6.3264218864332398E-60</v>
      </c>
      <c r="X343" s="1">
        <v>11</v>
      </c>
      <c r="Y343" s="55">
        <v>1.48295166813814E-2</v>
      </c>
      <c r="Z343" s="55">
        <v>4.4887706953426698E-2</v>
      </c>
      <c r="AA343" s="6">
        <v>0.74112099687090804</v>
      </c>
      <c r="AD343" s="55" t="s">
        <v>120</v>
      </c>
      <c r="AE343" s="8" t="s">
        <v>128</v>
      </c>
    </row>
    <row r="344" spans="1:31" ht="14" customHeight="1" x14ac:dyDescent="0.15">
      <c r="A344" s="8" t="s">
        <v>57</v>
      </c>
      <c r="B344" s="8" t="s">
        <v>618</v>
      </c>
      <c r="C344" s="8" t="s">
        <v>154</v>
      </c>
      <c r="D344" s="1" t="s">
        <v>3</v>
      </c>
      <c r="E344" s="1">
        <v>11</v>
      </c>
      <c r="F344" s="1">
        <v>-6.0844573374380297E-2</v>
      </c>
      <c r="G344" s="1">
        <v>9.4977361416419201E-2</v>
      </c>
      <c r="H344" s="1">
        <f t="shared" si="139"/>
        <v>-0.24700020175056192</v>
      </c>
      <c r="I344" s="1">
        <f t="shared" si="140"/>
        <v>0.12531105500180134</v>
      </c>
      <c r="J344" s="1">
        <f t="shared" si="141"/>
        <v>0.9409694801220001</v>
      </c>
      <c r="K344" s="1">
        <f t="shared" si="142"/>
        <v>0.78114053593581845</v>
      </c>
      <c r="L344" s="1">
        <f t="shared" si="142"/>
        <v>1.1335009793856312</v>
      </c>
      <c r="M344" s="1">
        <v>0.53773581258580005</v>
      </c>
      <c r="N344" s="7">
        <v>4.4601923992140504</v>
      </c>
      <c r="O344" s="55">
        <v>9</v>
      </c>
      <c r="P344" s="6">
        <v>0.87860345171344201</v>
      </c>
      <c r="T344" s="7"/>
      <c r="U344" s="55"/>
      <c r="V344" s="55"/>
      <c r="W344" s="9"/>
      <c r="Y344" s="55"/>
      <c r="Z344" s="55"/>
      <c r="AA344" s="6"/>
      <c r="AD344" s="55" t="s">
        <v>120</v>
      </c>
      <c r="AE344" s="8" t="s">
        <v>128</v>
      </c>
    </row>
    <row r="345" spans="1:31" ht="14" customHeight="1" x14ac:dyDescent="0.15">
      <c r="A345" s="8" t="s">
        <v>57</v>
      </c>
      <c r="B345" s="8" t="s">
        <v>618</v>
      </c>
      <c r="C345" s="8" t="s">
        <v>154</v>
      </c>
      <c r="D345" s="1" t="s">
        <v>2</v>
      </c>
      <c r="E345" s="1">
        <v>11</v>
      </c>
      <c r="F345" s="1">
        <v>2.5095911695361E-2</v>
      </c>
      <c r="G345" s="1">
        <v>8.9846347685484995E-2</v>
      </c>
      <c r="H345" s="1">
        <f t="shared" si="139"/>
        <v>-0.1510029297681896</v>
      </c>
      <c r="I345" s="1">
        <f t="shared" si="140"/>
        <v>0.20119475315891158</v>
      </c>
      <c r="J345" s="1">
        <f t="shared" si="141"/>
        <v>1.0254134649520326</v>
      </c>
      <c r="K345" s="1">
        <f t="shared" si="142"/>
        <v>0.85984517950846029</v>
      </c>
      <c r="L345" s="1">
        <f t="shared" si="142"/>
        <v>1.2228629050476494</v>
      </c>
      <c r="M345" s="1">
        <v>0.78569078853799201</v>
      </c>
      <c r="N345" s="7"/>
      <c r="O345" s="55"/>
      <c r="P345" s="6"/>
      <c r="T345" s="7"/>
      <c r="U345" s="55"/>
      <c r="V345" s="55"/>
      <c r="W345" s="9"/>
      <c r="Y345" s="55"/>
      <c r="Z345" s="55"/>
      <c r="AA345" s="6"/>
      <c r="AD345" s="55" t="s">
        <v>120</v>
      </c>
      <c r="AE345" s="8" t="s">
        <v>128</v>
      </c>
    </row>
    <row r="346" spans="1:31" ht="14" customHeight="1" x14ac:dyDescent="0.15">
      <c r="A346" s="8" t="s">
        <v>57</v>
      </c>
      <c r="B346" s="8" t="s">
        <v>618</v>
      </c>
      <c r="C346" s="8" t="s">
        <v>154</v>
      </c>
      <c r="D346" s="1" t="s">
        <v>1</v>
      </c>
      <c r="E346" s="1">
        <v>11</v>
      </c>
      <c r="F346" s="1">
        <v>2.61070375631198E-2</v>
      </c>
      <c r="G346" s="1">
        <v>5.3739522003008501E-2</v>
      </c>
      <c r="H346" s="1">
        <f t="shared" si="139"/>
        <v>-7.9222425562776866E-2</v>
      </c>
      <c r="I346" s="1">
        <f t="shared" si="140"/>
        <v>0.13143650068901647</v>
      </c>
      <c r="J346" s="1">
        <f t="shared" si="141"/>
        <v>1.0264508113871211</v>
      </c>
      <c r="K346" s="1">
        <f t="shared" si="142"/>
        <v>0.92383441720074333</v>
      </c>
      <c r="L346" s="1">
        <f t="shared" si="142"/>
        <v>1.1404654866504487</v>
      </c>
      <c r="M346" s="1">
        <v>0.62710398970466896</v>
      </c>
      <c r="N346" s="7"/>
      <c r="O346" s="55"/>
      <c r="P346" s="6"/>
      <c r="T346" s="7"/>
      <c r="U346" s="55"/>
      <c r="V346" s="55"/>
      <c r="W346" s="9"/>
      <c r="Y346" s="55"/>
      <c r="Z346" s="55"/>
      <c r="AA346" s="6"/>
      <c r="AD346" s="55" t="s">
        <v>120</v>
      </c>
      <c r="AE346" s="8" t="s">
        <v>128</v>
      </c>
    </row>
    <row r="347" spans="1:31" ht="14" customHeight="1" thickBot="1" x14ac:dyDescent="0.2">
      <c r="A347" s="5" t="s">
        <v>57</v>
      </c>
      <c r="B347" s="5" t="s">
        <v>618</v>
      </c>
      <c r="C347" s="5" t="s">
        <v>154</v>
      </c>
      <c r="D347" s="3" t="s">
        <v>0</v>
      </c>
      <c r="E347" s="3">
        <v>11</v>
      </c>
      <c r="F347" s="3">
        <v>1.9408719551511199E-2</v>
      </c>
      <c r="G347" s="3">
        <v>8.5664476309189802E-2</v>
      </c>
      <c r="H347" s="3">
        <f t="shared" si="139"/>
        <v>-0.14849365401450082</v>
      </c>
      <c r="I347" s="3">
        <f t="shared" si="140"/>
        <v>0.1873110931175232</v>
      </c>
      <c r="J347" s="3">
        <f t="shared" si="141"/>
        <v>1.0195982932233374</v>
      </c>
      <c r="K347" s="3">
        <f t="shared" si="142"/>
        <v>0.86200547742740163</v>
      </c>
      <c r="L347" s="3">
        <f t="shared" si="142"/>
        <v>1.2060024057463101</v>
      </c>
      <c r="M347" s="2">
        <v>0.82532484055875999</v>
      </c>
      <c r="N347" s="4"/>
      <c r="O347" s="3"/>
      <c r="P347" s="2"/>
      <c r="Q347" s="3"/>
      <c r="R347" s="3"/>
      <c r="S347" s="3"/>
      <c r="T347" s="4"/>
      <c r="U347" s="3"/>
      <c r="V347" s="3"/>
      <c r="W347" s="58"/>
      <c r="X347" s="3"/>
      <c r="Y347" s="3"/>
      <c r="Z347" s="3"/>
      <c r="AA347" s="2"/>
      <c r="AD347" s="7"/>
      <c r="AE347" s="8"/>
    </row>
    <row r="348" spans="1:31" ht="14" customHeight="1" x14ac:dyDescent="0.15">
      <c r="A348" s="14"/>
      <c r="B348" s="14"/>
      <c r="C348" s="8"/>
      <c r="N348" s="7"/>
      <c r="O348" s="55"/>
      <c r="P348" s="6"/>
      <c r="T348" s="7"/>
      <c r="U348" s="55"/>
      <c r="V348" s="55"/>
      <c r="W348" s="6"/>
      <c r="Y348" s="55"/>
      <c r="Z348" s="55"/>
      <c r="AA348" s="6"/>
      <c r="AD348" s="55" t="s">
        <v>65</v>
      </c>
      <c r="AE348" s="8" t="s">
        <v>12</v>
      </c>
    </row>
    <row r="349" spans="1:31" ht="14" customHeight="1" x14ac:dyDescent="0.15">
      <c r="A349" s="8" t="s">
        <v>89</v>
      </c>
      <c r="B349" s="8" t="s">
        <v>105</v>
      </c>
      <c r="C349" s="8" t="s">
        <v>154</v>
      </c>
      <c r="D349" s="1" t="s">
        <v>4</v>
      </c>
      <c r="E349" s="1">
        <v>9</v>
      </c>
      <c r="F349" s="1">
        <v>-7.1230129934562902E-2</v>
      </c>
      <c r="G349" s="1">
        <v>9.1134465930263295E-2</v>
      </c>
      <c r="H349" s="1">
        <f t="shared" ref="H349:H389" si="143">F349-1.96*G349</f>
        <v>-0.24985368315787895</v>
      </c>
      <c r="I349" s="1">
        <f t="shared" ref="I349:I389" si="144">F349+1.96*G349</f>
        <v>0.10739342328875315</v>
      </c>
      <c r="J349" s="1">
        <f t="shared" ref="J349:J389" si="145">EXP(F349)</f>
        <v>0.93124755952642857</v>
      </c>
      <c r="K349" s="1">
        <f t="shared" ref="K349:L389" si="146">EXP(H349)</f>
        <v>0.77891474307955622</v>
      </c>
      <c r="L349" s="1">
        <f t="shared" si="146"/>
        <v>1.1133721948762156</v>
      </c>
      <c r="M349" s="1">
        <v>0.43445335497716098</v>
      </c>
      <c r="N349" s="7">
        <v>11.2021389115096</v>
      </c>
      <c r="O349" s="55">
        <v>8</v>
      </c>
      <c r="P349" s="6">
        <v>0.19050668659648301</v>
      </c>
      <c r="Q349" s="1">
        <v>-1.53970655438306E-2</v>
      </c>
      <c r="R349" s="1">
        <v>3.87989309039228E-2</v>
      </c>
      <c r="S349" s="1">
        <v>0.703304298069231</v>
      </c>
      <c r="T349" s="7">
        <v>1.0895683181370901E-2</v>
      </c>
      <c r="U349" s="59">
        <v>1.5756952940131399E-5</v>
      </c>
      <c r="V349" s="55" t="b">
        <v>1</v>
      </c>
      <c r="W349" s="9">
        <v>2.4292311888496399E-64</v>
      </c>
      <c r="X349" s="1">
        <v>9</v>
      </c>
      <c r="Y349" s="55">
        <v>-7.2292293744598501E-2</v>
      </c>
      <c r="Z349" s="55">
        <v>9.4573078499779306E-2</v>
      </c>
      <c r="AA349" s="6">
        <v>0.44462492422028699</v>
      </c>
      <c r="AD349" s="55" t="s">
        <v>65</v>
      </c>
      <c r="AE349" s="8" t="s">
        <v>12</v>
      </c>
    </row>
    <row r="350" spans="1:31" ht="14" customHeight="1" x14ac:dyDescent="0.15">
      <c r="A350" s="8" t="s">
        <v>89</v>
      </c>
      <c r="B350" s="8" t="s">
        <v>105</v>
      </c>
      <c r="C350" s="8" t="s">
        <v>154</v>
      </c>
      <c r="D350" s="1" t="s">
        <v>3</v>
      </c>
      <c r="E350" s="1">
        <v>9</v>
      </c>
      <c r="F350" s="1">
        <v>7.4100880509857204E-3</v>
      </c>
      <c r="G350" s="1">
        <v>0.220346153455628</v>
      </c>
      <c r="H350" s="1">
        <f t="shared" si="143"/>
        <v>-0.42446837272204518</v>
      </c>
      <c r="I350" s="1">
        <f t="shared" si="144"/>
        <v>0.43928854882401658</v>
      </c>
      <c r="J350" s="1">
        <f t="shared" si="145"/>
        <v>1.0074376106931815</v>
      </c>
      <c r="K350" s="1">
        <f t="shared" si="146"/>
        <v>0.65411743938417932</v>
      </c>
      <c r="L350" s="1">
        <f t="shared" si="146"/>
        <v>1.5516029360028918</v>
      </c>
      <c r="M350" s="1">
        <v>0.97411158658685104</v>
      </c>
      <c r="N350" s="7">
        <v>10.9556615887081</v>
      </c>
      <c r="O350" s="55">
        <v>7</v>
      </c>
      <c r="P350" s="6">
        <v>0.14056476844128599</v>
      </c>
      <c r="T350" s="7"/>
      <c r="U350" s="59"/>
      <c r="V350" s="55"/>
      <c r="W350" s="9"/>
      <c r="Y350" s="55"/>
      <c r="Z350" s="55"/>
      <c r="AA350" s="6"/>
      <c r="AD350" s="55" t="s">
        <v>65</v>
      </c>
      <c r="AE350" s="8" t="s">
        <v>12</v>
      </c>
    </row>
    <row r="351" spans="1:31" ht="14" customHeight="1" x14ac:dyDescent="0.15">
      <c r="A351" s="8" t="s">
        <v>89</v>
      </c>
      <c r="B351" s="8" t="s">
        <v>105</v>
      </c>
      <c r="C351" s="8" t="s">
        <v>154</v>
      </c>
      <c r="D351" s="1" t="s">
        <v>2</v>
      </c>
      <c r="E351" s="1">
        <v>9</v>
      </c>
      <c r="F351" s="1">
        <v>-0.29256179327015502</v>
      </c>
      <c r="G351" s="1">
        <v>0.20090697672604199</v>
      </c>
      <c r="H351" s="1">
        <f t="shared" si="143"/>
        <v>-0.68633946765319731</v>
      </c>
      <c r="I351" s="1">
        <f t="shared" si="144"/>
        <v>0.10121588111288726</v>
      </c>
      <c r="J351" s="1">
        <f t="shared" si="145"/>
        <v>0.74634912425785427</v>
      </c>
      <c r="K351" s="1">
        <f t="shared" si="146"/>
        <v>0.50341546902886614</v>
      </c>
      <c r="L351" s="1">
        <f t="shared" si="146"/>
        <v>1.1065154917766844</v>
      </c>
      <c r="M351" s="1">
        <v>0.183431758380705</v>
      </c>
      <c r="N351" s="7"/>
      <c r="O351" s="55"/>
      <c r="P351" s="6"/>
      <c r="T351" s="7"/>
      <c r="U351" s="59"/>
      <c r="V351" s="55"/>
      <c r="W351" s="9"/>
      <c r="Y351" s="55"/>
      <c r="Z351" s="55"/>
      <c r="AA351" s="6"/>
      <c r="AD351" s="55" t="s">
        <v>65</v>
      </c>
      <c r="AE351" s="8" t="s">
        <v>12</v>
      </c>
    </row>
    <row r="352" spans="1:31" ht="14" customHeight="1" x14ac:dyDescent="0.15">
      <c r="A352" s="8" t="s">
        <v>89</v>
      </c>
      <c r="B352" s="8" t="s">
        <v>105</v>
      </c>
      <c r="C352" s="8" t="s">
        <v>154</v>
      </c>
      <c r="D352" s="1" t="s">
        <v>1</v>
      </c>
      <c r="E352" s="1">
        <v>9</v>
      </c>
      <c r="F352" s="1">
        <v>-6.2387119981149E-2</v>
      </c>
      <c r="G352" s="1">
        <v>0.115946649238565</v>
      </c>
      <c r="H352" s="1">
        <f t="shared" si="143"/>
        <v>-0.28964255248873638</v>
      </c>
      <c r="I352" s="1">
        <f t="shared" si="144"/>
        <v>0.16486831252643841</v>
      </c>
      <c r="J352" s="1">
        <f t="shared" si="145"/>
        <v>0.93951910976289332</v>
      </c>
      <c r="K352" s="1">
        <f t="shared" si="146"/>
        <v>0.74853108033660187</v>
      </c>
      <c r="L352" s="1">
        <f t="shared" si="146"/>
        <v>1.179237817637079</v>
      </c>
      <c r="M352" s="1">
        <v>0.59053047087737598</v>
      </c>
      <c r="N352" s="7"/>
      <c r="O352" s="55"/>
      <c r="P352" s="6"/>
      <c r="T352" s="7"/>
      <c r="U352" s="59"/>
      <c r="V352" s="55"/>
      <c r="W352" s="9"/>
      <c r="Y352" s="55"/>
      <c r="Z352" s="55"/>
      <c r="AA352" s="6"/>
      <c r="AD352" s="55" t="s">
        <v>65</v>
      </c>
      <c r="AE352" s="8" t="s">
        <v>12</v>
      </c>
    </row>
    <row r="353" spans="1:31" ht="14" customHeight="1" thickBot="1" x14ac:dyDescent="0.2">
      <c r="A353" s="5" t="s">
        <v>89</v>
      </c>
      <c r="B353" s="5" t="s">
        <v>105</v>
      </c>
      <c r="C353" s="8" t="s">
        <v>154</v>
      </c>
      <c r="D353" s="1" t="s">
        <v>0</v>
      </c>
      <c r="E353" s="1">
        <v>9</v>
      </c>
      <c r="F353" s="1">
        <v>-0.279082068157053</v>
      </c>
      <c r="G353" s="1">
        <v>0.18340240497133301</v>
      </c>
      <c r="H353" s="1">
        <f t="shared" si="143"/>
        <v>-0.63855078190086567</v>
      </c>
      <c r="I353" s="1">
        <f t="shared" si="144"/>
        <v>8.0386645586759675E-2</v>
      </c>
      <c r="J353" s="1">
        <f t="shared" si="145"/>
        <v>0.75647781792710089</v>
      </c>
      <c r="K353" s="1">
        <f t="shared" si="146"/>
        <v>0.52805713975359225</v>
      </c>
      <c r="L353" s="1">
        <f t="shared" si="146"/>
        <v>1.0837059968222029</v>
      </c>
      <c r="M353" s="1">
        <v>0.16658135029857399</v>
      </c>
      <c r="N353" s="7"/>
      <c r="O353" s="55"/>
      <c r="P353" s="6"/>
      <c r="T353" s="7"/>
      <c r="U353" s="59"/>
      <c r="V353" s="55"/>
      <c r="W353" s="9"/>
      <c r="Y353" s="55"/>
      <c r="Z353" s="55"/>
      <c r="AA353" s="6"/>
      <c r="AD353" s="7"/>
      <c r="AE353" s="8" t="s">
        <v>189</v>
      </c>
    </row>
    <row r="354" spans="1:31" ht="14" customHeight="1" x14ac:dyDescent="0.15">
      <c r="A354" s="14"/>
      <c r="B354" s="14"/>
      <c r="C354" s="14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13"/>
      <c r="O354" s="56"/>
      <c r="P354" s="12"/>
      <c r="Q354" s="56"/>
      <c r="R354" s="56"/>
      <c r="S354" s="56"/>
      <c r="T354" s="13"/>
      <c r="U354" s="160"/>
      <c r="V354" s="56"/>
      <c r="W354" s="161"/>
      <c r="X354" s="56"/>
      <c r="Y354" s="56"/>
      <c r="Z354" s="56"/>
      <c r="AA354" s="12"/>
      <c r="AD354" s="55" t="s">
        <v>65</v>
      </c>
      <c r="AE354" s="8" t="s">
        <v>12</v>
      </c>
    </row>
    <row r="355" spans="1:31" ht="14" customHeight="1" x14ac:dyDescent="0.15">
      <c r="A355" s="8" t="s">
        <v>91</v>
      </c>
      <c r="B355" s="8" t="s">
        <v>109</v>
      </c>
      <c r="C355" s="8" t="s">
        <v>154</v>
      </c>
      <c r="D355" s="55" t="s">
        <v>4</v>
      </c>
      <c r="E355" s="55">
        <v>10</v>
      </c>
      <c r="F355" s="55">
        <v>5.8821736237111698E-2</v>
      </c>
      <c r="G355" s="55">
        <v>4.4692759479407797E-2</v>
      </c>
      <c r="H355" s="55">
        <f t="shared" si="143"/>
        <v>-2.8776072342527582E-2</v>
      </c>
      <c r="I355" s="55">
        <f t="shared" si="144"/>
        <v>0.14641954481675098</v>
      </c>
      <c r="J355" s="55">
        <f t="shared" si="145"/>
        <v>1.0605861598078059</v>
      </c>
      <c r="K355" s="55">
        <f t="shared" si="146"/>
        <v>0.97163401583689823</v>
      </c>
      <c r="L355" s="55">
        <f t="shared" si="146"/>
        <v>1.1576817855712955</v>
      </c>
      <c r="M355" s="55">
        <v>0.188128500874856</v>
      </c>
      <c r="N355" s="7">
        <v>13.9000380819633</v>
      </c>
      <c r="O355" s="55">
        <v>9</v>
      </c>
      <c r="P355" s="6">
        <v>0.125925762490572</v>
      </c>
      <c r="Q355" s="55">
        <v>1.12842047160811E-2</v>
      </c>
      <c r="R355" s="55">
        <v>2.0300335668311E-2</v>
      </c>
      <c r="S355" s="55">
        <v>0.59350546171545804</v>
      </c>
      <c r="T355" s="7">
        <v>1.16991906529356E-2</v>
      </c>
      <c r="U355" s="59">
        <v>1.5943434174720901E-5</v>
      </c>
      <c r="V355" s="55" t="b">
        <v>1</v>
      </c>
      <c r="W355" s="9">
        <v>5.58625114579999E-70</v>
      </c>
      <c r="X355" s="55">
        <v>10</v>
      </c>
      <c r="Y355" s="55">
        <v>4.9070603678347202E-2</v>
      </c>
      <c r="Z355" s="55">
        <v>4.91625536182866E-2</v>
      </c>
      <c r="AA355" s="6">
        <v>0.31821648196490698</v>
      </c>
      <c r="AD355" s="55" t="s">
        <v>65</v>
      </c>
      <c r="AE355" s="8" t="s">
        <v>12</v>
      </c>
    </row>
    <row r="356" spans="1:31" ht="14" customHeight="1" x14ac:dyDescent="0.15">
      <c r="A356" s="8" t="s">
        <v>91</v>
      </c>
      <c r="B356" s="8" t="s">
        <v>109</v>
      </c>
      <c r="C356" s="8" t="s">
        <v>154</v>
      </c>
      <c r="D356" s="55" t="s">
        <v>3</v>
      </c>
      <c r="E356" s="55">
        <v>10</v>
      </c>
      <c r="F356" s="55">
        <v>3.60090124481876E-3</v>
      </c>
      <c r="G356" s="55">
        <v>0.10969274815527599</v>
      </c>
      <c r="H356" s="55">
        <f t="shared" si="143"/>
        <v>-0.21139688513952218</v>
      </c>
      <c r="I356" s="55">
        <f t="shared" si="144"/>
        <v>0.21859868762915971</v>
      </c>
      <c r="J356" s="55">
        <f t="shared" si="145"/>
        <v>1.0036073922785582</v>
      </c>
      <c r="K356" s="55">
        <f t="shared" si="146"/>
        <v>0.80945274335624451</v>
      </c>
      <c r="L356" s="55">
        <f t="shared" si="146"/>
        <v>1.2443318107242258</v>
      </c>
      <c r="M356" s="55">
        <v>0.974616668494518</v>
      </c>
      <c r="N356" s="7">
        <v>13.383141617832599</v>
      </c>
      <c r="O356" s="55">
        <v>8</v>
      </c>
      <c r="P356" s="6">
        <v>9.9329276393013602E-2</v>
      </c>
      <c r="Q356" s="55"/>
      <c r="R356" s="55"/>
      <c r="S356" s="55"/>
      <c r="T356" s="7"/>
      <c r="U356" s="59"/>
      <c r="V356" s="55"/>
      <c r="W356" s="9"/>
      <c r="X356" s="55"/>
      <c r="Y356" s="55"/>
      <c r="Z356" s="55"/>
      <c r="AA356" s="6"/>
      <c r="AD356" s="55" t="s">
        <v>65</v>
      </c>
      <c r="AE356" s="8" t="s">
        <v>12</v>
      </c>
    </row>
    <row r="357" spans="1:31" ht="14" customHeight="1" x14ac:dyDescent="0.15">
      <c r="A357" s="8" t="s">
        <v>91</v>
      </c>
      <c r="B357" s="8" t="s">
        <v>109</v>
      </c>
      <c r="C357" s="8" t="s">
        <v>154</v>
      </c>
      <c r="D357" s="55" t="s">
        <v>2</v>
      </c>
      <c r="E357" s="55">
        <v>10</v>
      </c>
      <c r="F357" s="55">
        <v>6.2019262794606199E-2</v>
      </c>
      <c r="G357" s="55">
        <v>8.1309112447582002E-2</v>
      </c>
      <c r="H357" s="55">
        <f t="shared" si="143"/>
        <v>-9.7346597602654517E-2</v>
      </c>
      <c r="I357" s="55">
        <f t="shared" si="144"/>
        <v>0.22138512319186693</v>
      </c>
      <c r="J357" s="55">
        <f t="shared" si="145"/>
        <v>1.0639828398135445</v>
      </c>
      <c r="K357" s="55">
        <f t="shared" si="146"/>
        <v>0.90724150390328007</v>
      </c>
      <c r="L357" s="55">
        <f t="shared" si="146"/>
        <v>1.2478038962582365</v>
      </c>
      <c r="M357" s="55">
        <v>0.46512843720285202</v>
      </c>
      <c r="N357" s="7"/>
      <c r="O357" s="55"/>
      <c r="P357" s="6"/>
      <c r="Q357" s="55"/>
      <c r="R357" s="55"/>
      <c r="S357" s="55"/>
      <c r="T357" s="7"/>
      <c r="U357" s="59"/>
      <c r="V357" s="55"/>
      <c r="W357" s="9"/>
      <c r="X357" s="55"/>
      <c r="Y357" s="55"/>
      <c r="Z357" s="55"/>
      <c r="AA357" s="6"/>
      <c r="AD357" s="55" t="s">
        <v>65</v>
      </c>
      <c r="AE357" s="8" t="s">
        <v>12</v>
      </c>
    </row>
    <row r="358" spans="1:31" ht="14" customHeight="1" x14ac:dyDescent="0.15">
      <c r="A358" s="8" t="s">
        <v>91</v>
      </c>
      <c r="B358" s="8" t="s">
        <v>109</v>
      </c>
      <c r="C358" s="8" t="s">
        <v>154</v>
      </c>
      <c r="D358" s="55" t="s">
        <v>1</v>
      </c>
      <c r="E358" s="55">
        <v>10</v>
      </c>
      <c r="F358" s="55">
        <v>7.22542086859842E-2</v>
      </c>
      <c r="G358" s="55">
        <v>5.1947456166233898E-2</v>
      </c>
      <c r="H358" s="55">
        <f t="shared" si="143"/>
        <v>-2.9562805399834233E-2</v>
      </c>
      <c r="I358" s="55">
        <f t="shared" si="144"/>
        <v>0.17407122277180265</v>
      </c>
      <c r="J358" s="55">
        <f t="shared" si="145"/>
        <v>1.0749285655128753</v>
      </c>
      <c r="K358" s="55">
        <f t="shared" si="146"/>
        <v>0.97086989985409977</v>
      </c>
      <c r="L358" s="55">
        <f t="shared" si="146"/>
        <v>1.1901403278948186</v>
      </c>
      <c r="M358" s="55">
        <v>0.16425288098848201</v>
      </c>
      <c r="N358" s="7"/>
      <c r="O358" s="55"/>
      <c r="P358" s="6"/>
      <c r="Q358" s="55"/>
      <c r="R358" s="55"/>
      <c r="S358" s="55"/>
      <c r="T358" s="7"/>
      <c r="U358" s="59"/>
      <c r="V358" s="55"/>
      <c r="W358" s="9"/>
      <c r="X358" s="55"/>
      <c r="Y358" s="55"/>
      <c r="Z358" s="55"/>
      <c r="AA358" s="6"/>
      <c r="AD358" s="55" t="s">
        <v>65</v>
      </c>
      <c r="AE358" s="8" t="s">
        <v>12</v>
      </c>
    </row>
    <row r="359" spans="1:31" ht="14" customHeight="1" thickBot="1" x14ac:dyDescent="0.2">
      <c r="A359" s="5" t="s">
        <v>91</v>
      </c>
      <c r="B359" s="5" t="s">
        <v>109</v>
      </c>
      <c r="C359" s="5" t="s">
        <v>154</v>
      </c>
      <c r="D359" s="3" t="s">
        <v>0</v>
      </c>
      <c r="E359" s="3">
        <v>10</v>
      </c>
      <c r="F359" s="3">
        <v>6.2019262794606199E-2</v>
      </c>
      <c r="G359" s="3">
        <v>7.6407759381043203E-2</v>
      </c>
      <c r="H359" s="3">
        <f t="shared" si="143"/>
        <v>-8.7739945592238466E-2</v>
      </c>
      <c r="I359" s="3">
        <f t="shared" si="144"/>
        <v>0.21177847118145088</v>
      </c>
      <c r="J359" s="3">
        <f t="shared" si="145"/>
        <v>1.0639828398135445</v>
      </c>
      <c r="K359" s="3">
        <f t="shared" si="146"/>
        <v>0.91599905534413084</v>
      </c>
      <c r="L359" s="3">
        <f t="shared" si="146"/>
        <v>1.23587407302772</v>
      </c>
      <c r="M359" s="3">
        <v>0.43791040899435302</v>
      </c>
      <c r="N359" s="4"/>
      <c r="O359" s="3"/>
      <c r="P359" s="2"/>
      <c r="Q359" s="3"/>
      <c r="R359" s="3"/>
      <c r="S359" s="3"/>
      <c r="T359" s="4"/>
      <c r="U359" s="57"/>
      <c r="V359" s="3"/>
      <c r="W359" s="58"/>
      <c r="X359" s="3"/>
      <c r="Y359" s="3"/>
      <c r="Z359" s="3"/>
      <c r="AA359" s="2"/>
      <c r="AD359" s="7"/>
      <c r="AE359" s="8"/>
    </row>
    <row r="360" spans="1:31" ht="14" customHeight="1" x14ac:dyDescent="0.15">
      <c r="A360" s="8"/>
      <c r="B360" s="8"/>
      <c r="C360" s="8"/>
      <c r="N360" s="7"/>
      <c r="O360" s="55"/>
      <c r="P360" s="6"/>
      <c r="T360" s="7"/>
      <c r="U360" s="59"/>
      <c r="V360" s="55"/>
      <c r="W360" s="9"/>
      <c r="Y360" s="55"/>
      <c r="Z360" s="55"/>
      <c r="AA360" s="6"/>
    </row>
    <row r="361" spans="1:31" ht="14" customHeight="1" x14ac:dyDescent="0.15">
      <c r="A361" s="8" t="s">
        <v>88</v>
      </c>
      <c r="B361" s="8" t="s">
        <v>104</v>
      </c>
      <c r="C361" s="8" t="s">
        <v>154</v>
      </c>
      <c r="D361" s="1" t="s">
        <v>4</v>
      </c>
      <c r="E361" s="1">
        <v>10</v>
      </c>
      <c r="F361" s="1">
        <v>-0.108481530080349</v>
      </c>
      <c r="G361" s="1">
        <v>0.126986909550344</v>
      </c>
      <c r="H361" s="1">
        <f t="shared" si="143"/>
        <v>-0.35737587279902328</v>
      </c>
      <c r="I361" s="1">
        <f t="shared" si="144"/>
        <v>0.14041281263832525</v>
      </c>
      <c r="J361" s="1">
        <f t="shared" si="145"/>
        <v>0.89719546579210263</v>
      </c>
      <c r="K361" s="1">
        <f t="shared" si="146"/>
        <v>0.69950952171307079</v>
      </c>
      <c r="L361" s="1">
        <f t="shared" si="146"/>
        <v>1.1507487444439555</v>
      </c>
      <c r="M361" s="1">
        <v>0.39295356088567202</v>
      </c>
      <c r="N361" s="7">
        <v>12.4699154339309</v>
      </c>
      <c r="O361" s="55">
        <v>9</v>
      </c>
      <c r="P361" s="6">
        <v>0.18809475694364999</v>
      </c>
      <c r="Q361" s="1">
        <v>2.94632573716858E-2</v>
      </c>
      <c r="R361" s="1">
        <v>5.7922526503858499E-2</v>
      </c>
      <c r="S361" s="1">
        <v>0.62471390791539705</v>
      </c>
      <c r="T361" s="7">
        <v>1.16991906529356E-2</v>
      </c>
      <c r="U361" s="55">
        <v>1.4753561497930601E-3</v>
      </c>
      <c r="V361" s="55" t="b">
        <v>1</v>
      </c>
      <c r="W361" s="9">
        <v>4.11187943918568E-10</v>
      </c>
      <c r="X361" s="1">
        <v>10</v>
      </c>
      <c r="Y361" s="55">
        <v>-0.135953012341574</v>
      </c>
      <c r="Z361" s="55">
        <v>0.141144294080808</v>
      </c>
      <c r="AA361" s="6">
        <v>0.33543711119009101</v>
      </c>
    </row>
    <row r="362" spans="1:31" ht="14" customHeight="1" x14ac:dyDescent="0.15">
      <c r="A362" s="8" t="s">
        <v>88</v>
      </c>
      <c r="B362" s="8" t="s">
        <v>104</v>
      </c>
      <c r="C362" s="8" t="s">
        <v>154</v>
      </c>
      <c r="D362" s="1" t="s">
        <v>3</v>
      </c>
      <c r="E362" s="1">
        <v>10</v>
      </c>
      <c r="F362" s="1">
        <v>-0.24796513034388901</v>
      </c>
      <c r="G362" s="1">
        <v>0.30457582591108501</v>
      </c>
      <c r="H362" s="1">
        <f t="shared" si="143"/>
        <v>-0.84493374912961561</v>
      </c>
      <c r="I362" s="1">
        <f t="shared" si="144"/>
        <v>0.34900348844183759</v>
      </c>
      <c r="J362" s="1">
        <f t="shared" si="145"/>
        <v>0.78038715463532171</v>
      </c>
      <c r="K362" s="1">
        <f t="shared" si="146"/>
        <v>0.42958581770232329</v>
      </c>
      <c r="L362" s="1">
        <f t="shared" si="146"/>
        <v>1.4176541357373587</v>
      </c>
      <c r="M362" s="1">
        <v>0.439128177214065</v>
      </c>
      <c r="N362" s="7">
        <v>12.0792399606628</v>
      </c>
      <c r="O362" s="55">
        <v>8</v>
      </c>
      <c r="P362" s="6">
        <v>0.14770325535055701</v>
      </c>
      <c r="T362" s="7"/>
      <c r="U362" s="55"/>
      <c r="V362" s="55"/>
      <c r="W362" s="9"/>
      <c r="Y362" s="55"/>
      <c r="Z362" s="55"/>
      <c r="AA362" s="6"/>
    </row>
    <row r="363" spans="1:31" ht="14" customHeight="1" x14ac:dyDescent="0.15">
      <c r="A363" s="8" t="s">
        <v>88</v>
      </c>
      <c r="B363" s="8" t="s">
        <v>104</v>
      </c>
      <c r="C363" s="8" t="s">
        <v>154</v>
      </c>
      <c r="D363" s="1" t="s">
        <v>2</v>
      </c>
      <c r="E363" s="1">
        <v>10</v>
      </c>
      <c r="F363" s="1">
        <v>-2.42834621783325E-2</v>
      </c>
      <c r="G363" s="1">
        <v>0.299569840549958</v>
      </c>
      <c r="H363" s="1">
        <f t="shared" si="143"/>
        <v>-0.61144034965625027</v>
      </c>
      <c r="I363" s="1">
        <f t="shared" si="144"/>
        <v>0.56287342529958517</v>
      </c>
      <c r="J363" s="1">
        <f t="shared" si="145"/>
        <v>0.97600900890291276</v>
      </c>
      <c r="K363" s="1">
        <f t="shared" si="146"/>
        <v>0.54256881718629346</v>
      </c>
      <c r="L363" s="1">
        <f t="shared" si="146"/>
        <v>1.7557101611546702</v>
      </c>
      <c r="M363" s="1">
        <v>0.93716737274542905</v>
      </c>
      <c r="N363" s="7"/>
      <c r="O363" s="55"/>
      <c r="P363" s="6"/>
      <c r="T363" s="7"/>
      <c r="U363" s="55"/>
      <c r="V363" s="55"/>
      <c r="W363" s="9"/>
      <c r="Y363" s="55"/>
      <c r="Z363" s="55"/>
      <c r="AA363" s="6"/>
    </row>
    <row r="364" spans="1:31" ht="14" customHeight="1" x14ac:dyDescent="0.15">
      <c r="A364" s="8" t="s">
        <v>88</v>
      </c>
      <c r="B364" s="8" t="s">
        <v>104</v>
      </c>
      <c r="C364" s="8" t="s">
        <v>154</v>
      </c>
      <c r="D364" s="1" t="s">
        <v>1</v>
      </c>
      <c r="E364" s="1">
        <v>10</v>
      </c>
      <c r="F364" s="1">
        <v>-5.1582991700670398E-2</v>
      </c>
      <c r="G364" s="1">
        <v>0.157974875754335</v>
      </c>
      <c r="H364" s="1">
        <f t="shared" si="143"/>
        <v>-0.36121374817916696</v>
      </c>
      <c r="I364" s="1">
        <f t="shared" si="144"/>
        <v>0.25804776477782621</v>
      </c>
      <c r="J364" s="1">
        <f t="shared" si="145"/>
        <v>0.94972482741284014</v>
      </c>
      <c r="K364" s="1">
        <f t="shared" si="146"/>
        <v>0.69683003639578567</v>
      </c>
      <c r="L364" s="1">
        <f t="shared" si="146"/>
        <v>1.2944006439068649</v>
      </c>
      <c r="M364" s="1">
        <v>0.74402600255107199</v>
      </c>
      <c r="N364" s="7"/>
      <c r="O364" s="55"/>
      <c r="P364" s="6"/>
      <c r="T364" s="7"/>
      <c r="U364" s="55"/>
      <c r="V364" s="55"/>
      <c r="W364" s="9"/>
      <c r="Y364" s="55"/>
      <c r="Z364" s="55"/>
      <c r="AA364" s="6"/>
    </row>
    <row r="365" spans="1:31" ht="14" customHeight="1" thickBot="1" x14ac:dyDescent="0.2">
      <c r="A365" s="8" t="s">
        <v>88</v>
      </c>
      <c r="B365" s="5" t="s">
        <v>104</v>
      </c>
      <c r="C365" s="8" t="s">
        <v>154</v>
      </c>
      <c r="D365" s="1" t="s">
        <v>0</v>
      </c>
      <c r="E365" s="1">
        <v>10</v>
      </c>
      <c r="F365" s="1">
        <v>-0.36391391989219801</v>
      </c>
      <c r="G365" s="1">
        <v>0.31767193629408902</v>
      </c>
      <c r="H365" s="1">
        <f t="shared" si="143"/>
        <v>-0.98655091502861247</v>
      </c>
      <c r="I365" s="1">
        <f t="shared" si="144"/>
        <v>0.25872307524421645</v>
      </c>
      <c r="J365" s="1">
        <f t="shared" si="145"/>
        <v>0.69495101362643574</v>
      </c>
      <c r="K365" s="1">
        <f t="shared" si="146"/>
        <v>0.37286050331891163</v>
      </c>
      <c r="L365" s="1">
        <f t="shared" si="146"/>
        <v>1.2952750614278183</v>
      </c>
      <c r="M365" s="1">
        <v>0.28152195733186303</v>
      </c>
      <c r="N365" s="7"/>
      <c r="O365" s="55"/>
      <c r="P365" s="6"/>
      <c r="T365" s="7"/>
      <c r="U365" s="55"/>
      <c r="V365" s="55"/>
      <c r="W365" s="9"/>
      <c r="Y365" s="55"/>
      <c r="Z365" s="55"/>
      <c r="AA365" s="6"/>
    </row>
    <row r="366" spans="1:31" ht="14" customHeight="1" x14ac:dyDescent="0.15">
      <c r="A366" s="14"/>
      <c r="B366" s="14"/>
      <c r="C366" s="14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13"/>
      <c r="O366" s="56"/>
      <c r="P366" s="12"/>
      <c r="Q366" s="56"/>
      <c r="R366" s="56"/>
      <c r="S366" s="56"/>
      <c r="T366" s="13"/>
      <c r="U366" s="56"/>
      <c r="V366" s="56"/>
      <c r="W366" s="161"/>
      <c r="X366" s="56"/>
      <c r="Y366" s="56"/>
      <c r="Z366" s="56"/>
      <c r="AA366" s="12"/>
    </row>
    <row r="367" spans="1:31" ht="14" customHeight="1" x14ac:dyDescent="0.15">
      <c r="A367" s="8" t="s">
        <v>92</v>
      </c>
      <c r="B367" s="8" t="s">
        <v>108</v>
      </c>
      <c r="C367" s="8" t="s">
        <v>154</v>
      </c>
      <c r="D367" s="55" t="s">
        <v>4</v>
      </c>
      <c r="E367" s="55">
        <v>10</v>
      </c>
      <c r="F367" s="55">
        <v>9.6970420864296997E-2</v>
      </c>
      <c r="G367" s="55">
        <v>5.4137162017759297E-2</v>
      </c>
      <c r="H367" s="55">
        <f t="shared" si="143"/>
        <v>-9.138416690511228E-3</v>
      </c>
      <c r="I367" s="55">
        <f t="shared" si="144"/>
        <v>0.20307925841910524</v>
      </c>
      <c r="J367" s="55">
        <f t="shared" si="145"/>
        <v>1.1018277820255116</v>
      </c>
      <c r="K367" s="55">
        <f t="shared" si="146"/>
        <v>0.99090321173681351</v>
      </c>
      <c r="L367" s="55">
        <f t="shared" si="146"/>
        <v>1.225169569402613</v>
      </c>
      <c r="M367" s="55">
        <v>7.3261395096879706E-2</v>
      </c>
      <c r="N367" s="7">
        <v>14.722733423068201</v>
      </c>
      <c r="O367" s="55">
        <v>9</v>
      </c>
      <c r="P367" s="6">
        <v>9.8839020520099199E-2</v>
      </c>
      <c r="Q367" s="55">
        <v>-1.2540594866182199E-2</v>
      </c>
      <c r="R367" s="55">
        <v>2.4285202817492101E-2</v>
      </c>
      <c r="S367" s="55">
        <v>0.61955006677361701</v>
      </c>
      <c r="T367" s="7">
        <v>1.16991906529356E-2</v>
      </c>
      <c r="U367" s="59">
        <v>1.7877304997093901E-5</v>
      </c>
      <c r="V367" s="55" t="b">
        <v>1</v>
      </c>
      <c r="W367" s="9">
        <v>1.7985379629300801E-69</v>
      </c>
      <c r="X367" s="55">
        <v>10</v>
      </c>
      <c r="Y367" s="55">
        <v>0.10430489046891001</v>
      </c>
      <c r="Z367" s="55">
        <v>6.1230112475947701E-2</v>
      </c>
      <c r="AA367" s="6">
        <v>8.8476389000744102E-2</v>
      </c>
    </row>
    <row r="368" spans="1:31" ht="14" customHeight="1" x14ac:dyDescent="0.15">
      <c r="A368" s="8" t="s">
        <v>92</v>
      </c>
      <c r="B368" s="8" t="s">
        <v>108</v>
      </c>
      <c r="C368" s="8" t="s">
        <v>154</v>
      </c>
      <c r="D368" s="55" t="s">
        <v>3</v>
      </c>
      <c r="E368" s="55">
        <v>10</v>
      </c>
      <c r="F368" s="55">
        <v>0.160137472131783</v>
      </c>
      <c r="G368" s="55">
        <v>0.13473739037313001</v>
      </c>
      <c r="H368" s="55">
        <f t="shared" si="143"/>
        <v>-0.10394781299955183</v>
      </c>
      <c r="I368" s="55">
        <f t="shared" si="144"/>
        <v>0.42422275726311787</v>
      </c>
      <c r="J368" s="55">
        <f t="shared" si="145"/>
        <v>1.1736722071222727</v>
      </c>
      <c r="K368" s="55">
        <f t="shared" si="146"/>
        <v>0.90127233089346248</v>
      </c>
      <c r="L368" s="55">
        <f t="shared" si="146"/>
        <v>1.5284020185171971</v>
      </c>
      <c r="M368" s="55">
        <v>0.26871229723976198</v>
      </c>
      <c r="N368" s="7">
        <v>14.2478233926311</v>
      </c>
      <c r="O368" s="55">
        <v>8</v>
      </c>
      <c r="P368" s="6">
        <v>7.5530325351105598E-2</v>
      </c>
      <c r="Q368" s="55"/>
      <c r="R368" s="55"/>
      <c r="S368" s="55"/>
      <c r="T368" s="7"/>
      <c r="U368" s="59"/>
      <c r="V368" s="55"/>
      <c r="W368" s="9"/>
      <c r="X368" s="55"/>
      <c r="Y368" s="55"/>
      <c r="Z368" s="55"/>
      <c r="AA368" s="6"/>
    </row>
    <row r="369" spans="1:27" ht="14" customHeight="1" x14ac:dyDescent="0.15">
      <c r="A369" s="8" t="s">
        <v>92</v>
      </c>
      <c r="B369" s="8" t="s">
        <v>108</v>
      </c>
      <c r="C369" s="8" t="s">
        <v>154</v>
      </c>
      <c r="D369" s="55" t="s">
        <v>2</v>
      </c>
      <c r="E369" s="55">
        <v>10</v>
      </c>
      <c r="F369" s="55">
        <v>6.8143753704301103E-3</v>
      </c>
      <c r="G369" s="55">
        <v>0.11714862284291901</v>
      </c>
      <c r="H369" s="55">
        <f t="shared" si="143"/>
        <v>-0.22279692540169113</v>
      </c>
      <c r="I369" s="55">
        <f t="shared" si="144"/>
        <v>0.23642567614255136</v>
      </c>
      <c r="J369" s="55">
        <f t="shared" si="145"/>
        <v>1.0068376460546371</v>
      </c>
      <c r="K369" s="55">
        <f t="shared" si="146"/>
        <v>0.8002773487953776</v>
      </c>
      <c r="L369" s="55">
        <f t="shared" si="146"/>
        <v>1.2667134050948137</v>
      </c>
      <c r="M369" s="55">
        <v>0.95488534578883999</v>
      </c>
      <c r="N369" s="7"/>
      <c r="O369" s="55"/>
      <c r="P369" s="6"/>
      <c r="Q369" s="55"/>
      <c r="R369" s="55"/>
      <c r="S369" s="55"/>
      <c r="T369" s="7"/>
      <c r="U369" s="59"/>
      <c r="V369" s="55"/>
      <c r="W369" s="9"/>
      <c r="X369" s="55"/>
      <c r="Y369" s="55"/>
      <c r="Z369" s="55"/>
      <c r="AA369" s="6"/>
    </row>
    <row r="370" spans="1:27" ht="14" customHeight="1" x14ac:dyDescent="0.15">
      <c r="A370" s="8" t="s">
        <v>92</v>
      </c>
      <c r="B370" s="8" t="s">
        <v>108</v>
      </c>
      <c r="C370" s="8" t="s">
        <v>154</v>
      </c>
      <c r="D370" s="55" t="s">
        <v>1</v>
      </c>
      <c r="E370" s="55">
        <v>10</v>
      </c>
      <c r="F370" s="55">
        <v>5.6259333137859802E-2</v>
      </c>
      <c r="G370" s="55">
        <v>6.1905227790335103E-2</v>
      </c>
      <c r="H370" s="55">
        <f t="shared" si="143"/>
        <v>-6.5074913331196999E-2</v>
      </c>
      <c r="I370" s="55">
        <f t="shared" si="144"/>
        <v>0.1775935796069166</v>
      </c>
      <c r="J370" s="55">
        <f t="shared" si="145"/>
        <v>1.0578719894292685</v>
      </c>
      <c r="K370" s="55">
        <f t="shared" si="146"/>
        <v>0.93699726716151455</v>
      </c>
      <c r="L370" s="55">
        <f t="shared" si="146"/>
        <v>1.1943398185238627</v>
      </c>
      <c r="M370" s="55">
        <v>0.36345688247377</v>
      </c>
      <c r="N370" s="7"/>
      <c r="O370" s="55"/>
      <c r="P370" s="6"/>
      <c r="Q370" s="55"/>
      <c r="R370" s="55"/>
      <c r="S370" s="55"/>
      <c r="T370" s="7"/>
      <c r="U370" s="59"/>
      <c r="V370" s="55"/>
      <c r="W370" s="9"/>
      <c r="X370" s="55"/>
      <c r="Y370" s="55"/>
      <c r="Z370" s="55"/>
      <c r="AA370" s="6"/>
    </row>
    <row r="371" spans="1:27" ht="14" customHeight="1" thickBot="1" x14ac:dyDescent="0.2">
      <c r="A371" s="5" t="s">
        <v>92</v>
      </c>
      <c r="B371" s="5" t="s">
        <v>108</v>
      </c>
      <c r="C371" s="5" t="s">
        <v>154</v>
      </c>
      <c r="D371" s="3" t="s">
        <v>0</v>
      </c>
      <c r="E371" s="3">
        <v>10</v>
      </c>
      <c r="F371" s="3">
        <v>1.3099254475610399E-2</v>
      </c>
      <c r="G371" s="3">
        <v>0.10901455541995</v>
      </c>
      <c r="H371" s="3">
        <f t="shared" si="143"/>
        <v>-0.20056927414749162</v>
      </c>
      <c r="I371" s="3">
        <f t="shared" si="144"/>
        <v>0.2267677830987124</v>
      </c>
      <c r="J371" s="3">
        <f t="shared" si="145"/>
        <v>1.0131854255574109</v>
      </c>
      <c r="K371" s="3">
        <f t="shared" si="146"/>
        <v>0.81826480346561592</v>
      </c>
      <c r="L371" s="3">
        <f t="shared" si="146"/>
        <v>1.2545385090672396</v>
      </c>
      <c r="M371" s="3">
        <v>0.90699560710612503</v>
      </c>
      <c r="N371" s="4"/>
      <c r="O371" s="3"/>
      <c r="P371" s="2"/>
      <c r="Q371" s="3"/>
      <c r="R371" s="3"/>
      <c r="S371" s="3"/>
      <c r="T371" s="4"/>
      <c r="U371" s="57"/>
      <c r="V371" s="3"/>
      <c r="W371" s="58"/>
      <c r="X371" s="3"/>
      <c r="Y371" s="3"/>
      <c r="Z371" s="3"/>
      <c r="AA371" s="2"/>
    </row>
    <row r="372" spans="1:27" ht="14" customHeight="1" x14ac:dyDescent="0.15">
      <c r="A372" s="8"/>
      <c r="B372" s="8"/>
      <c r="C372" s="8"/>
      <c r="N372" s="7"/>
      <c r="O372" s="55"/>
      <c r="P372" s="6"/>
      <c r="T372" s="7"/>
      <c r="U372" s="59"/>
      <c r="V372" s="55"/>
      <c r="W372" s="9"/>
      <c r="Y372" s="55"/>
      <c r="Z372" s="55"/>
      <c r="AA372" s="6"/>
    </row>
    <row r="373" spans="1:27" ht="14" customHeight="1" x14ac:dyDescent="0.15">
      <c r="A373" s="8" t="s">
        <v>90</v>
      </c>
      <c r="B373" s="8" t="s">
        <v>110</v>
      </c>
      <c r="C373" s="8" t="s">
        <v>154</v>
      </c>
      <c r="D373" s="1" t="s">
        <v>4</v>
      </c>
      <c r="E373" s="1">
        <v>10</v>
      </c>
      <c r="F373" s="1">
        <v>0.118846392342396</v>
      </c>
      <c r="G373" s="1">
        <v>7.8600953376424795E-2</v>
      </c>
      <c r="H373" s="1">
        <f t="shared" si="143"/>
        <v>-3.5211476275396614E-2</v>
      </c>
      <c r="I373" s="1">
        <f t="shared" si="144"/>
        <v>0.2729042609601886</v>
      </c>
      <c r="J373" s="1">
        <f t="shared" si="145"/>
        <v>1.1261969125314537</v>
      </c>
      <c r="K373" s="1">
        <f t="shared" si="146"/>
        <v>0.96540123521111809</v>
      </c>
      <c r="L373" s="1">
        <f t="shared" si="146"/>
        <v>1.3137744592982805</v>
      </c>
      <c r="M373" s="1">
        <v>0.130528195963167</v>
      </c>
      <c r="N373" s="7">
        <v>4.7364482480332697</v>
      </c>
      <c r="O373" s="55">
        <v>9</v>
      </c>
      <c r="P373" s="6">
        <v>0.85665102272460902</v>
      </c>
      <c r="Q373" s="1">
        <v>-1.5556577378572E-2</v>
      </c>
      <c r="R373" s="1">
        <v>3.2924872028555402E-2</v>
      </c>
      <c r="S373" s="1">
        <v>0.64920021138472395</v>
      </c>
      <c r="T373" s="7">
        <v>1.16991906529356E-2</v>
      </c>
      <c r="U373" s="55">
        <v>2.2457519745712099E-4</v>
      </c>
      <c r="V373" s="55" t="b">
        <v>1</v>
      </c>
      <c r="W373" s="9">
        <v>3.0062228688119899E-35</v>
      </c>
      <c r="X373" s="1">
        <v>10</v>
      </c>
      <c r="Y373" s="55">
        <v>0.116541975801528</v>
      </c>
      <c r="Z373" s="55">
        <v>8.5841892550529694E-2</v>
      </c>
      <c r="AA373" s="6">
        <v>0.17457946472549701</v>
      </c>
    </row>
    <row r="374" spans="1:27" ht="14" customHeight="1" x14ac:dyDescent="0.15">
      <c r="A374" s="8" t="s">
        <v>90</v>
      </c>
      <c r="B374" s="8" t="s">
        <v>110</v>
      </c>
      <c r="C374" s="8" t="s">
        <v>154</v>
      </c>
      <c r="D374" s="1" t="s">
        <v>3</v>
      </c>
      <c r="E374" s="1">
        <v>10</v>
      </c>
      <c r="F374" s="1">
        <v>0.19915844649471501</v>
      </c>
      <c r="G374" s="1">
        <v>0.18727085303768001</v>
      </c>
      <c r="H374" s="1">
        <f t="shared" si="143"/>
        <v>-0.16789242545913782</v>
      </c>
      <c r="I374" s="1">
        <f t="shared" si="144"/>
        <v>0.56620931844856781</v>
      </c>
      <c r="J374" s="1">
        <f t="shared" si="145"/>
        <v>1.2203753147726049</v>
      </c>
      <c r="K374" s="1">
        <f t="shared" si="146"/>
        <v>0.84544477812680285</v>
      </c>
      <c r="L374" s="1">
        <f t="shared" si="146"/>
        <v>1.761576802456708</v>
      </c>
      <c r="M374" s="1">
        <v>0.31860957925323202</v>
      </c>
      <c r="N374" s="7">
        <v>4.5132041861876404</v>
      </c>
      <c r="O374" s="55">
        <v>8</v>
      </c>
      <c r="P374" s="6">
        <v>0.80811062023407298</v>
      </c>
      <c r="T374" s="7"/>
      <c r="U374" s="55"/>
      <c r="V374" s="55"/>
      <c r="W374" s="9"/>
      <c r="Y374" s="55"/>
      <c r="Z374" s="55"/>
      <c r="AA374" s="6"/>
    </row>
    <row r="375" spans="1:27" ht="14" customHeight="1" x14ac:dyDescent="0.15">
      <c r="A375" s="8" t="s">
        <v>90</v>
      </c>
      <c r="B375" s="8" t="s">
        <v>110</v>
      </c>
      <c r="C375" s="8" t="s">
        <v>154</v>
      </c>
      <c r="D375" s="1" t="s">
        <v>2</v>
      </c>
      <c r="E375" s="1">
        <v>10</v>
      </c>
      <c r="F375" s="1">
        <v>9.4928318715618201E-2</v>
      </c>
      <c r="G375" s="1">
        <v>0.16162054197553299</v>
      </c>
      <c r="H375" s="1">
        <f t="shared" si="143"/>
        <v>-0.22184794355642645</v>
      </c>
      <c r="I375" s="1">
        <f t="shared" si="144"/>
        <v>0.41170458098766283</v>
      </c>
      <c r="J375" s="1">
        <f t="shared" si="145"/>
        <v>1.0995800329920553</v>
      </c>
      <c r="K375" s="1">
        <f t="shared" si="146"/>
        <v>0.80103715793607955</v>
      </c>
      <c r="L375" s="1">
        <f t="shared" si="146"/>
        <v>1.5093884684077168</v>
      </c>
      <c r="M375" s="1">
        <v>0.57140579096129696</v>
      </c>
      <c r="N375" s="7"/>
      <c r="O375" s="55"/>
      <c r="P375" s="6"/>
      <c r="T375" s="7"/>
      <c r="U375" s="55"/>
      <c r="V375" s="55"/>
      <c r="W375" s="9"/>
      <c r="Y375" s="55"/>
      <c r="Z375" s="55"/>
      <c r="AA375" s="6"/>
    </row>
    <row r="376" spans="1:27" ht="14" customHeight="1" x14ac:dyDescent="0.15">
      <c r="A376" s="8" t="s">
        <v>90</v>
      </c>
      <c r="B376" s="8" t="s">
        <v>110</v>
      </c>
      <c r="C376" s="8" t="s">
        <v>154</v>
      </c>
      <c r="D376" s="1" t="s">
        <v>1</v>
      </c>
      <c r="E376" s="1">
        <v>10</v>
      </c>
      <c r="F376" s="1">
        <v>0.116034311666805</v>
      </c>
      <c r="G376" s="1">
        <v>0.101952234808371</v>
      </c>
      <c r="H376" s="1">
        <f t="shared" si="143"/>
        <v>-8.3792068557602156E-2</v>
      </c>
      <c r="I376" s="1">
        <f t="shared" si="144"/>
        <v>0.31586069189121213</v>
      </c>
      <c r="J376" s="1">
        <f t="shared" si="145"/>
        <v>1.1230344046544964</v>
      </c>
      <c r="K376" s="1">
        <f t="shared" si="146"/>
        <v>0.91962245463979586</v>
      </c>
      <c r="L376" s="1">
        <f t="shared" si="146"/>
        <v>1.3714391897179994</v>
      </c>
      <c r="M376" s="1">
        <v>0.25506859981997598</v>
      </c>
      <c r="N376" s="7"/>
      <c r="O376" s="55"/>
      <c r="P376" s="6"/>
      <c r="T376" s="7"/>
      <c r="U376" s="55"/>
      <c r="V376" s="55"/>
      <c r="W376" s="9"/>
      <c r="Y376" s="55"/>
      <c r="Z376" s="55"/>
      <c r="AA376" s="6"/>
    </row>
    <row r="377" spans="1:27" ht="14" customHeight="1" thickBot="1" x14ac:dyDescent="0.2">
      <c r="A377" s="8" t="s">
        <v>90</v>
      </c>
      <c r="B377" s="8" t="s">
        <v>110</v>
      </c>
      <c r="C377" s="8" t="s">
        <v>154</v>
      </c>
      <c r="D377" s="1" t="s">
        <v>0</v>
      </c>
      <c r="E377" s="1">
        <v>10</v>
      </c>
      <c r="F377" s="1">
        <v>9.4928318715618201E-2</v>
      </c>
      <c r="G377" s="1">
        <v>0.16421936294268</v>
      </c>
      <c r="H377" s="1">
        <f t="shared" si="143"/>
        <v>-0.2269416326520346</v>
      </c>
      <c r="I377" s="1">
        <f t="shared" si="144"/>
        <v>0.41679827008327097</v>
      </c>
      <c r="J377" s="1">
        <f t="shared" si="145"/>
        <v>1.0995800329920553</v>
      </c>
      <c r="K377" s="1">
        <f t="shared" si="146"/>
        <v>0.79696729780022069</v>
      </c>
      <c r="L377" s="1">
        <f t="shared" si="146"/>
        <v>1.5170964383257466</v>
      </c>
      <c r="M377" s="1">
        <v>0.57740004106987397</v>
      </c>
      <c r="N377" s="7"/>
      <c r="O377" s="55"/>
      <c r="P377" s="6"/>
      <c r="T377" s="7"/>
      <c r="U377" s="55"/>
      <c r="V377" s="55"/>
      <c r="W377" s="9"/>
      <c r="Y377" s="55"/>
      <c r="Z377" s="55"/>
      <c r="AA377" s="6"/>
    </row>
    <row r="378" spans="1:27" ht="14" customHeight="1" x14ac:dyDescent="0.15">
      <c r="A378" s="14"/>
      <c r="B378" s="14"/>
      <c r="C378" s="14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13"/>
      <c r="O378" s="56"/>
      <c r="P378" s="12"/>
      <c r="Q378" s="56"/>
      <c r="R378" s="56"/>
      <c r="S378" s="56"/>
      <c r="T378" s="13"/>
      <c r="U378" s="56"/>
      <c r="V378" s="56"/>
      <c r="W378" s="161"/>
      <c r="X378" s="56"/>
      <c r="Y378" s="56"/>
      <c r="Z378" s="56"/>
      <c r="AA378" s="12"/>
    </row>
    <row r="379" spans="1:27" ht="14" customHeight="1" x14ac:dyDescent="0.15">
      <c r="A379" s="78" t="s">
        <v>87</v>
      </c>
      <c r="B379" s="8" t="s">
        <v>107</v>
      </c>
      <c r="C379" s="78" t="s">
        <v>154</v>
      </c>
      <c r="D379" s="60" t="s">
        <v>4</v>
      </c>
      <c r="E379" s="60">
        <v>10</v>
      </c>
      <c r="F379" s="60">
        <v>0.120877951704354</v>
      </c>
      <c r="G379" s="60">
        <v>4.2356409215854797E-2</v>
      </c>
      <c r="H379" s="60">
        <f t="shared" si="143"/>
        <v>3.7859389641278607E-2</v>
      </c>
      <c r="I379" s="60">
        <f t="shared" si="144"/>
        <v>0.2038965137674294</v>
      </c>
      <c r="J379" s="60">
        <f t="shared" si="145"/>
        <v>1.1284871740259017</v>
      </c>
      <c r="K379" s="60">
        <f t="shared" si="146"/>
        <v>1.0385851867752658</v>
      </c>
      <c r="L379" s="60">
        <f t="shared" si="146"/>
        <v>1.2261712550465336</v>
      </c>
      <c r="M379" s="60">
        <v>4.3195766414834101E-3</v>
      </c>
      <c r="N379" s="7">
        <v>8.5873953770360902</v>
      </c>
      <c r="O379" s="55">
        <v>9</v>
      </c>
      <c r="P379" s="6">
        <v>0.47619846943262001</v>
      </c>
      <c r="Q379" s="55">
        <v>9.9414657261800102E-3</v>
      </c>
      <c r="R379" s="55">
        <v>1.8874395879585702E-2</v>
      </c>
      <c r="S379" s="55">
        <v>0.61267777372166199</v>
      </c>
      <c r="T379" s="7">
        <v>1.16991906529356E-2</v>
      </c>
      <c r="U379" s="55">
        <v>1.09432354263944E-4</v>
      </c>
      <c r="V379" s="55" t="b">
        <v>1</v>
      </c>
      <c r="W379" s="9">
        <v>2.0901524653185899E-56</v>
      </c>
      <c r="X379" s="55">
        <v>10</v>
      </c>
      <c r="Y379" s="55">
        <v>0.12955249967771101</v>
      </c>
      <c r="Z379" s="55">
        <v>4.6752808664656198E-2</v>
      </c>
      <c r="AA379" s="6">
        <v>5.5882712983764803E-3</v>
      </c>
    </row>
    <row r="380" spans="1:27" ht="14" customHeight="1" x14ac:dyDescent="0.15">
      <c r="A380" s="8" t="s">
        <v>87</v>
      </c>
      <c r="B380" s="8" t="s">
        <v>107</v>
      </c>
      <c r="C380" s="8" t="s">
        <v>154</v>
      </c>
      <c r="D380" s="55" t="s">
        <v>3</v>
      </c>
      <c r="E380" s="55">
        <v>10</v>
      </c>
      <c r="F380" s="55">
        <v>7.2977488330866799E-2</v>
      </c>
      <c r="G380" s="55">
        <v>0.100655915422156</v>
      </c>
      <c r="H380" s="55">
        <f t="shared" si="143"/>
        <v>-0.12430810589655895</v>
      </c>
      <c r="I380" s="55">
        <f t="shared" si="144"/>
        <v>0.27026308255829257</v>
      </c>
      <c r="J380" s="55">
        <f t="shared" si="145"/>
        <v>1.0757063206973547</v>
      </c>
      <c r="K380" s="55">
        <f t="shared" si="146"/>
        <v>0.88310770826985774</v>
      </c>
      <c r="L380" s="55">
        <f t="shared" si="146"/>
        <v>1.3103091248691072</v>
      </c>
      <c r="M380" s="55">
        <v>0.48910097550109499</v>
      </c>
      <c r="N380" s="7">
        <v>8.2995756094514004</v>
      </c>
      <c r="O380" s="55">
        <v>8</v>
      </c>
      <c r="P380" s="6">
        <v>0.404767267380996</v>
      </c>
      <c r="Q380" s="55"/>
      <c r="R380" s="55"/>
      <c r="S380" s="55"/>
      <c r="T380" s="7"/>
      <c r="U380" s="55"/>
      <c r="V380" s="55"/>
      <c r="W380" s="9"/>
      <c r="X380" s="55"/>
      <c r="Y380" s="55"/>
      <c r="Z380" s="55"/>
      <c r="AA380" s="6"/>
    </row>
    <row r="381" spans="1:27" ht="14" customHeight="1" x14ac:dyDescent="0.15">
      <c r="A381" s="8" t="s">
        <v>87</v>
      </c>
      <c r="B381" s="8" t="s">
        <v>107</v>
      </c>
      <c r="C381" s="8" t="s">
        <v>154</v>
      </c>
      <c r="D381" s="55" t="s">
        <v>2</v>
      </c>
      <c r="E381" s="55">
        <v>10</v>
      </c>
      <c r="F381" s="55">
        <v>0.17011243019383901</v>
      </c>
      <c r="G381" s="55">
        <v>9.6609907021469293E-2</v>
      </c>
      <c r="H381" s="55">
        <f t="shared" si="143"/>
        <v>-1.9242987568240805E-2</v>
      </c>
      <c r="I381" s="55">
        <f t="shared" si="144"/>
        <v>0.3594678479559188</v>
      </c>
      <c r="J381" s="55">
        <f t="shared" si="145"/>
        <v>1.1854381228662902</v>
      </c>
      <c r="K381" s="55">
        <f t="shared" si="146"/>
        <v>0.98094097681908665</v>
      </c>
      <c r="L381" s="55">
        <f t="shared" si="146"/>
        <v>1.4325668682958121</v>
      </c>
      <c r="M381" s="55">
        <v>0.11211772891171499</v>
      </c>
      <c r="N381" s="7"/>
      <c r="O381" s="55"/>
      <c r="P381" s="6"/>
      <c r="Q381" s="55"/>
      <c r="R381" s="55"/>
      <c r="S381" s="55"/>
      <c r="T381" s="7"/>
      <c r="U381" s="55"/>
      <c r="V381" s="55"/>
      <c r="W381" s="9"/>
      <c r="X381" s="55"/>
      <c r="Y381" s="55"/>
      <c r="Z381" s="55"/>
      <c r="AA381" s="6"/>
    </row>
    <row r="382" spans="1:27" ht="14" customHeight="1" x14ac:dyDescent="0.15">
      <c r="A382" s="8" t="s">
        <v>87</v>
      </c>
      <c r="B382" s="8" t="s">
        <v>107</v>
      </c>
      <c r="C382" s="8" t="s">
        <v>154</v>
      </c>
      <c r="D382" s="55" t="s">
        <v>1</v>
      </c>
      <c r="E382" s="55">
        <v>10</v>
      </c>
      <c r="F382" s="55">
        <v>0.140678230533899</v>
      </c>
      <c r="G382" s="55">
        <v>5.6155236643648798E-2</v>
      </c>
      <c r="H382" s="55">
        <f t="shared" si="143"/>
        <v>3.0613966712347354E-2</v>
      </c>
      <c r="I382" s="55">
        <f t="shared" si="144"/>
        <v>0.25074249435545065</v>
      </c>
      <c r="J382" s="55">
        <f t="shared" si="145"/>
        <v>1.1510542142908287</v>
      </c>
      <c r="K382" s="55">
        <f t="shared" si="146"/>
        <v>1.0310873929932638</v>
      </c>
      <c r="L382" s="55">
        <f t="shared" si="146"/>
        <v>1.2849791523397405</v>
      </c>
      <c r="M382" s="55">
        <v>1.22393682494187E-2</v>
      </c>
      <c r="N382" s="7"/>
      <c r="O382" s="55"/>
      <c r="P382" s="6"/>
      <c r="Q382" s="55"/>
      <c r="R382" s="55"/>
      <c r="S382" s="55"/>
      <c r="T382" s="7"/>
      <c r="U382" s="55"/>
      <c r="V382" s="55"/>
      <c r="W382" s="9"/>
      <c r="X382" s="55"/>
      <c r="Y382" s="55"/>
      <c r="Z382" s="55"/>
      <c r="AA382" s="6"/>
    </row>
    <row r="383" spans="1:27" ht="14" customHeight="1" thickBot="1" x14ac:dyDescent="0.2">
      <c r="A383" s="5" t="s">
        <v>87</v>
      </c>
      <c r="B383" s="8" t="s">
        <v>107</v>
      </c>
      <c r="C383" s="5" t="s">
        <v>154</v>
      </c>
      <c r="D383" s="3" t="s">
        <v>0</v>
      </c>
      <c r="E383" s="3">
        <v>10</v>
      </c>
      <c r="F383" s="3">
        <v>0.160873472305882</v>
      </c>
      <c r="G383" s="3">
        <v>8.6569524555443506E-2</v>
      </c>
      <c r="H383" s="3">
        <f t="shared" si="143"/>
        <v>-8.8027958227872571E-3</v>
      </c>
      <c r="I383" s="3">
        <f t="shared" si="144"/>
        <v>0.33054974043455126</v>
      </c>
      <c r="J383" s="3">
        <f t="shared" si="145"/>
        <v>1.174536348035973</v>
      </c>
      <c r="K383" s="3">
        <f t="shared" si="146"/>
        <v>0.9912358353471572</v>
      </c>
      <c r="L383" s="3">
        <f t="shared" si="146"/>
        <v>1.3917330101110903</v>
      </c>
      <c r="M383" s="3">
        <v>9.6070823927019003E-2</v>
      </c>
      <c r="N383" s="4"/>
      <c r="O383" s="3"/>
      <c r="P383" s="2"/>
      <c r="Q383" s="3"/>
      <c r="R383" s="3"/>
      <c r="S383" s="3"/>
      <c r="T383" s="4"/>
      <c r="U383" s="3"/>
      <c r="V383" s="3"/>
      <c r="W383" s="58"/>
      <c r="X383" s="3"/>
      <c r="Y383" s="3"/>
      <c r="Z383" s="3"/>
      <c r="AA383" s="2"/>
    </row>
    <row r="384" spans="1:27" ht="14" customHeight="1" x14ac:dyDescent="0.15">
      <c r="A384" s="7"/>
      <c r="B384" s="14"/>
      <c r="C384" s="6"/>
      <c r="N384" s="7"/>
      <c r="O384" s="55"/>
      <c r="P384" s="6"/>
      <c r="T384" s="7"/>
      <c r="U384" s="55"/>
      <c r="V384" s="55"/>
      <c r="W384" s="9"/>
      <c r="Y384" s="55"/>
      <c r="Z384" s="55"/>
      <c r="AA384" s="6"/>
    </row>
    <row r="385" spans="1:27" ht="14" customHeight="1" x14ac:dyDescent="0.15">
      <c r="A385" s="7" t="s">
        <v>86</v>
      </c>
      <c r="B385" s="8" t="s">
        <v>106</v>
      </c>
      <c r="C385" s="6" t="s">
        <v>154</v>
      </c>
      <c r="D385" s="1" t="s">
        <v>4</v>
      </c>
      <c r="E385" s="1">
        <v>10</v>
      </c>
      <c r="F385" s="1">
        <v>-8.1753496488262106E-2</v>
      </c>
      <c r="G385" s="1">
        <v>7.9154665157105494E-2</v>
      </c>
      <c r="H385" s="1">
        <f t="shared" si="143"/>
        <v>-0.23689664019618886</v>
      </c>
      <c r="I385" s="1">
        <f t="shared" si="144"/>
        <v>7.338964721966465E-2</v>
      </c>
      <c r="J385" s="1">
        <f t="shared" si="145"/>
        <v>0.92149908346180898</v>
      </c>
      <c r="K385" s="1">
        <f t="shared" si="146"/>
        <v>0.78907284221698837</v>
      </c>
      <c r="L385" s="1">
        <f t="shared" si="146"/>
        <v>1.0761497739994987</v>
      </c>
      <c r="M385" s="1">
        <v>0.301682375650971</v>
      </c>
      <c r="N385" s="7">
        <v>14.6304145765836</v>
      </c>
      <c r="O385" s="55">
        <v>9</v>
      </c>
      <c r="P385" s="6">
        <v>0.101601048271522</v>
      </c>
      <c r="Q385" s="1">
        <v>1.13088836361252E-2</v>
      </c>
      <c r="R385" s="1">
        <v>3.5434378057372498E-2</v>
      </c>
      <c r="S385" s="1">
        <v>0.75778685310903404</v>
      </c>
      <c r="T385" s="7">
        <v>1.16991906529356E-2</v>
      </c>
      <c r="U385" s="59">
        <v>1.10861347557248E-5</v>
      </c>
      <c r="V385" s="55" t="b">
        <v>1</v>
      </c>
      <c r="W385" s="9">
        <v>4.9838195748982799E-71</v>
      </c>
      <c r="X385" s="1">
        <v>10</v>
      </c>
      <c r="Y385" s="55">
        <v>-0.182687207367632</v>
      </c>
      <c r="Z385" s="55">
        <v>0.16699210505270501</v>
      </c>
      <c r="AA385" s="6">
        <v>0.27396063953050898</v>
      </c>
    </row>
    <row r="386" spans="1:27" ht="14" customHeight="1" x14ac:dyDescent="0.15">
      <c r="A386" s="7" t="s">
        <v>86</v>
      </c>
      <c r="B386" s="8" t="s">
        <v>106</v>
      </c>
      <c r="C386" s="6" t="s">
        <v>154</v>
      </c>
      <c r="D386" s="1" t="s">
        <v>3</v>
      </c>
      <c r="E386" s="1">
        <v>10</v>
      </c>
      <c r="F386" s="1">
        <v>-0.13635866703187299</v>
      </c>
      <c r="G386" s="1">
        <v>0.19035160370253201</v>
      </c>
      <c r="H386" s="1">
        <f t="shared" si="143"/>
        <v>-0.50944781028883579</v>
      </c>
      <c r="I386" s="1">
        <f t="shared" si="144"/>
        <v>0.23673047622508975</v>
      </c>
      <c r="J386" s="1">
        <f t="shared" si="145"/>
        <v>0.87252962874784923</v>
      </c>
      <c r="K386" s="1">
        <f t="shared" si="146"/>
        <v>0.60082725785893643</v>
      </c>
      <c r="L386" s="1">
        <f t="shared" si="146"/>
        <v>1.2670995582920126</v>
      </c>
      <c r="M386" s="1">
        <v>0.49415200066318798</v>
      </c>
      <c r="N386" s="7">
        <v>14.4464806195123</v>
      </c>
      <c r="O386" s="55">
        <v>8</v>
      </c>
      <c r="P386" s="6">
        <v>7.0845042859547597E-2</v>
      </c>
      <c r="T386" s="7"/>
      <c r="U386" s="59"/>
      <c r="V386" s="55"/>
      <c r="W386" s="9"/>
      <c r="Y386" s="55"/>
      <c r="Z386" s="55"/>
      <c r="AA386" s="6"/>
    </row>
    <row r="387" spans="1:27" ht="14" customHeight="1" x14ac:dyDescent="0.15">
      <c r="A387" s="7" t="s">
        <v>86</v>
      </c>
      <c r="B387" s="8" t="s">
        <v>106</v>
      </c>
      <c r="C387" s="6" t="s">
        <v>154</v>
      </c>
      <c r="D387" s="1" t="s">
        <v>2</v>
      </c>
      <c r="E387" s="1">
        <v>10</v>
      </c>
      <c r="F387" s="1">
        <v>-1.39881156761712E-2</v>
      </c>
      <c r="G387" s="1">
        <v>0.14112159010633599</v>
      </c>
      <c r="H387" s="1">
        <f t="shared" si="143"/>
        <v>-0.29058643228458975</v>
      </c>
      <c r="I387" s="1">
        <f t="shared" si="144"/>
        <v>0.26261020093224735</v>
      </c>
      <c r="J387" s="1">
        <f t="shared" si="145"/>
        <v>0.98610926343504179</v>
      </c>
      <c r="K387" s="1">
        <f t="shared" si="146"/>
        <v>0.74782489030498456</v>
      </c>
      <c r="L387" s="1">
        <f t="shared" si="146"/>
        <v>1.3003197567224904</v>
      </c>
      <c r="M387" s="1">
        <v>0.92321485520444202</v>
      </c>
      <c r="N387" s="7"/>
      <c r="O387" s="55"/>
      <c r="P387" s="6"/>
      <c r="T387" s="7"/>
      <c r="U387" s="59"/>
      <c r="V387" s="55"/>
      <c r="W387" s="9"/>
      <c r="Y387" s="55"/>
      <c r="Z387" s="55"/>
      <c r="AA387" s="6"/>
    </row>
    <row r="388" spans="1:27" ht="14" customHeight="1" x14ac:dyDescent="0.15">
      <c r="A388" s="7" t="s">
        <v>86</v>
      </c>
      <c r="B388" s="8" t="s">
        <v>106</v>
      </c>
      <c r="C388" s="6" t="s">
        <v>154</v>
      </c>
      <c r="D388" s="1" t="s">
        <v>1</v>
      </c>
      <c r="E388" s="1">
        <v>10</v>
      </c>
      <c r="F388" s="1">
        <v>-4.3397588391402099E-2</v>
      </c>
      <c r="G388" s="1">
        <v>8.6570830539034402E-2</v>
      </c>
      <c r="H388" s="1">
        <f t="shared" si="143"/>
        <v>-0.21307641624790952</v>
      </c>
      <c r="I388" s="1">
        <f t="shared" si="144"/>
        <v>0.12628123946510533</v>
      </c>
      <c r="J388" s="1">
        <f t="shared" si="145"/>
        <v>0.95753061131996897</v>
      </c>
      <c r="K388" s="1">
        <f t="shared" si="146"/>
        <v>0.80809438331628802</v>
      </c>
      <c r="L388" s="1">
        <f t="shared" si="146"/>
        <v>1.1346012180559022</v>
      </c>
      <c r="M388" s="1">
        <v>0.61616300428892201</v>
      </c>
      <c r="N388" s="7"/>
      <c r="O388" s="55"/>
      <c r="P388" s="6"/>
      <c r="T388" s="7"/>
      <c r="U388" s="59"/>
      <c r="V388" s="55"/>
      <c r="W388" s="9"/>
      <c r="Y388" s="55"/>
      <c r="Z388" s="55"/>
      <c r="AA388" s="6"/>
    </row>
    <row r="389" spans="1:27" ht="14" customHeight="1" x14ac:dyDescent="0.15">
      <c r="A389" s="7" t="s">
        <v>86</v>
      </c>
      <c r="B389" s="8" t="s">
        <v>106</v>
      </c>
      <c r="C389" s="6" t="s">
        <v>154</v>
      </c>
      <c r="D389" s="1" t="s">
        <v>0</v>
      </c>
      <c r="E389" s="1">
        <v>10</v>
      </c>
      <c r="F389" s="1">
        <v>-4.2254390673077701E-2</v>
      </c>
      <c r="G389" s="1">
        <v>0.13250357457494999</v>
      </c>
      <c r="H389" s="1">
        <f t="shared" si="143"/>
        <v>-0.30196139683997963</v>
      </c>
      <c r="I389" s="1">
        <f t="shared" si="144"/>
        <v>0.21745261549382425</v>
      </c>
      <c r="J389" s="1">
        <f t="shared" si="145"/>
        <v>0.95862588406742422</v>
      </c>
      <c r="K389" s="1">
        <f t="shared" si="146"/>
        <v>0.73936660622604922</v>
      </c>
      <c r="L389" s="1">
        <f t="shared" si="146"/>
        <v>1.242906533600048</v>
      </c>
      <c r="M389" s="1">
        <v>0.75708473087663097</v>
      </c>
      <c r="N389" s="7"/>
      <c r="O389" s="55"/>
      <c r="P389" s="6"/>
      <c r="T389" s="7"/>
      <c r="U389" s="59"/>
      <c r="V389" s="55"/>
      <c r="W389" s="9"/>
      <c r="Y389" s="55"/>
      <c r="Z389" s="55"/>
      <c r="AA389" s="6"/>
    </row>
    <row r="390" spans="1:27" ht="14" customHeight="1" thickBot="1" x14ac:dyDescent="0.2">
      <c r="A390" s="4"/>
      <c r="B390" s="5"/>
      <c r="C390" s="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4"/>
      <c r="O390" s="3"/>
      <c r="P390" s="2"/>
      <c r="Q390" s="3"/>
      <c r="R390" s="3"/>
      <c r="S390" s="3"/>
      <c r="T390" s="4"/>
      <c r="U390" s="57"/>
      <c r="V390" s="3"/>
      <c r="W390" s="58"/>
      <c r="X390" s="3"/>
      <c r="Y390" s="3"/>
      <c r="Z390" s="3"/>
      <c r="AA390" s="2"/>
    </row>
    <row r="391" spans="1:27" ht="14" customHeight="1" x14ac:dyDescent="0.15">
      <c r="U391" s="10"/>
      <c r="W391" s="10"/>
    </row>
    <row r="392" spans="1:27" ht="14" customHeight="1" x14ac:dyDescent="0.15">
      <c r="A392" s="48" t="s">
        <v>164</v>
      </c>
      <c r="U392" s="10"/>
      <c r="W392" s="10"/>
    </row>
    <row r="393" spans="1:27" ht="14" customHeight="1" x14ac:dyDescent="0.15">
      <c r="A393" s="55" t="s">
        <v>56</v>
      </c>
      <c r="B393" s="55" t="s">
        <v>16</v>
      </c>
      <c r="U393" s="10"/>
      <c r="W393" s="10"/>
    </row>
    <row r="394" spans="1:27" ht="14" customHeight="1" x14ac:dyDescent="0.15">
      <c r="A394" s="55" t="s">
        <v>119</v>
      </c>
      <c r="B394" s="55" t="s">
        <v>118</v>
      </c>
      <c r="C394" s="55"/>
      <c r="U394" s="10"/>
      <c r="W394" s="10"/>
    </row>
    <row r="395" spans="1:27" ht="14" customHeight="1" x14ac:dyDescent="0.15">
      <c r="A395" s="55" t="s">
        <v>57</v>
      </c>
      <c r="B395" s="55" t="s">
        <v>15</v>
      </c>
      <c r="C395" s="55"/>
    </row>
    <row r="396" spans="1:27" ht="14" customHeight="1" x14ac:dyDescent="0.15">
      <c r="A396" s="55" t="s">
        <v>58</v>
      </c>
      <c r="B396" s="55" t="s">
        <v>100</v>
      </c>
      <c r="C396" s="55"/>
    </row>
    <row r="397" spans="1:27" ht="14" customHeight="1" x14ac:dyDescent="0.15">
      <c r="A397" s="55" t="s">
        <v>120</v>
      </c>
      <c r="B397" s="55" t="s">
        <v>128</v>
      </c>
      <c r="C397" s="55"/>
    </row>
    <row r="398" spans="1:27" ht="14" customHeight="1" x14ac:dyDescent="0.15">
      <c r="A398" s="55" t="s">
        <v>59</v>
      </c>
      <c r="B398" s="55" t="s">
        <v>60</v>
      </c>
      <c r="C398" s="55"/>
    </row>
    <row r="399" spans="1:27" ht="14" customHeight="1" x14ac:dyDescent="0.15">
      <c r="A399" s="55" t="s">
        <v>61</v>
      </c>
      <c r="B399" s="55" t="s">
        <v>115</v>
      </c>
      <c r="C399" s="55"/>
    </row>
    <row r="400" spans="1:27" ht="14" customHeight="1" x14ac:dyDescent="0.15">
      <c r="A400" s="55" t="s">
        <v>62</v>
      </c>
      <c r="B400" s="55" t="s">
        <v>63</v>
      </c>
      <c r="C400" s="55"/>
    </row>
    <row r="401" spans="1:3" ht="14" customHeight="1" x14ac:dyDescent="0.15">
      <c r="A401" s="55" t="s">
        <v>64</v>
      </c>
      <c r="B401" s="55" t="s">
        <v>13</v>
      </c>
      <c r="C401" s="55"/>
    </row>
    <row r="402" spans="1:3" ht="14" customHeight="1" x14ac:dyDescent="0.15">
      <c r="A402" s="55" t="s">
        <v>65</v>
      </c>
      <c r="B402" s="55" t="s">
        <v>12</v>
      </c>
      <c r="C402" s="55"/>
    </row>
    <row r="403" spans="1:3" ht="14" customHeight="1" x14ac:dyDescent="0.15">
      <c r="A403" s="55" t="s">
        <v>66</v>
      </c>
      <c r="B403" s="55" t="s">
        <v>67</v>
      </c>
      <c r="C403" s="55"/>
    </row>
    <row r="404" spans="1:3" ht="14" customHeight="1" x14ac:dyDescent="0.15">
      <c r="A404" s="55" t="s">
        <v>68</v>
      </c>
      <c r="B404" s="55" t="s">
        <v>11</v>
      </c>
      <c r="C404" s="55"/>
    </row>
    <row r="405" spans="1:3" ht="14" customHeight="1" x14ac:dyDescent="0.15">
      <c r="A405" s="55" t="s">
        <v>69</v>
      </c>
      <c r="B405" s="55" t="s">
        <v>10</v>
      </c>
      <c r="C405" s="55"/>
    </row>
    <row r="406" spans="1:3" ht="14" customHeight="1" x14ac:dyDescent="0.15">
      <c r="A406" s="55" t="s">
        <v>70</v>
      </c>
      <c r="B406" s="55" t="s">
        <v>9</v>
      </c>
      <c r="C406" s="55"/>
    </row>
    <row r="407" spans="1:3" ht="14" customHeight="1" x14ac:dyDescent="0.15">
      <c r="A407" s="55" t="s">
        <v>71</v>
      </c>
      <c r="B407" s="55" t="s">
        <v>8</v>
      </c>
      <c r="C407" s="55"/>
    </row>
    <row r="408" spans="1:3" ht="14" customHeight="1" x14ac:dyDescent="0.15">
      <c r="A408" s="55" t="s">
        <v>73</v>
      </c>
      <c r="B408" s="55" t="s">
        <v>72</v>
      </c>
      <c r="C408" s="55"/>
    </row>
    <row r="410" spans="1:3" ht="14" customHeight="1" x14ac:dyDescent="0.15">
      <c r="A410" s="48" t="s">
        <v>165</v>
      </c>
    </row>
    <row r="411" spans="1:3" ht="14" customHeight="1" x14ac:dyDescent="0.15">
      <c r="A411" s="7" t="s">
        <v>134</v>
      </c>
      <c r="B411" s="55" t="s">
        <v>102</v>
      </c>
    </row>
    <row r="412" spans="1:3" ht="14" customHeight="1" x14ac:dyDescent="0.15">
      <c r="A412" s="7" t="s">
        <v>135</v>
      </c>
      <c r="B412" s="55" t="s">
        <v>103</v>
      </c>
    </row>
    <row r="413" spans="1:3" ht="14" customHeight="1" x14ac:dyDescent="0.15">
      <c r="A413" s="7" t="s">
        <v>136</v>
      </c>
      <c r="B413" s="55" t="s">
        <v>104</v>
      </c>
    </row>
    <row r="414" spans="1:3" ht="14" customHeight="1" x14ac:dyDescent="0.15">
      <c r="A414" s="7" t="s">
        <v>137</v>
      </c>
      <c r="B414" s="55" t="s">
        <v>105</v>
      </c>
    </row>
    <row r="415" spans="1:3" ht="14" customHeight="1" x14ac:dyDescent="0.15">
      <c r="A415" s="7" t="s">
        <v>138</v>
      </c>
      <c r="B415" s="55" t="s">
        <v>106</v>
      </c>
    </row>
    <row r="416" spans="1:3" ht="14" customHeight="1" x14ac:dyDescent="0.15">
      <c r="A416" s="7" t="s">
        <v>139</v>
      </c>
      <c r="B416" s="55" t="s">
        <v>107</v>
      </c>
    </row>
    <row r="417" spans="1:2" ht="14" customHeight="1" x14ac:dyDescent="0.15">
      <c r="A417" s="7" t="s">
        <v>140</v>
      </c>
      <c r="B417" s="55" t="s">
        <v>108</v>
      </c>
    </row>
    <row r="418" spans="1:2" ht="14" customHeight="1" x14ac:dyDescent="0.15">
      <c r="A418" s="7" t="s">
        <v>141</v>
      </c>
      <c r="B418" s="55" t="s">
        <v>109</v>
      </c>
    </row>
    <row r="419" spans="1:2" ht="14" customHeight="1" x14ac:dyDescent="0.15">
      <c r="A419" s="7" t="s">
        <v>142</v>
      </c>
      <c r="B419" s="55" t="s">
        <v>110</v>
      </c>
    </row>
    <row r="421" spans="1:2" ht="14" customHeight="1" x14ac:dyDescent="0.15">
      <c r="A421" s="48" t="s">
        <v>188</v>
      </c>
    </row>
    <row r="422" spans="1:2" ht="14" customHeight="1" x14ac:dyDescent="0.15">
      <c r="A422" s="1" t="s">
        <v>20</v>
      </c>
      <c r="B422" s="1" t="s">
        <v>175</v>
      </c>
    </row>
    <row r="423" spans="1:2" ht="14" customHeight="1" x14ac:dyDescent="0.15">
      <c r="A423" s="1" t="s">
        <v>19</v>
      </c>
      <c r="B423" s="1" t="s">
        <v>176</v>
      </c>
    </row>
    <row r="424" spans="1:2" ht="14" customHeight="1" x14ac:dyDescent="0.15">
      <c r="A424" s="1" t="s">
        <v>18</v>
      </c>
      <c r="B424" s="1" t="s">
        <v>177</v>
      </c>
    </row>
    <row r="425" spans="1:2" ht="14" customHeight="1" x14ac:dyDescent="0.15">
      <c r="A425" s="1" t="s">
        <v>178</v>
      </c>
      <c r="B425" s="1" t="s">
        <v>179</v>
      </c>
    </row>
    <row r="426" spans="1:2" ht="14" customHeight="1" x14ac:dyDescent="0.15">
      <c r="A426" s="1" t="s">
        <v>180</v>
      </c>
      <c r="B426" s="1" t="s">
        <v>181</v>
      </c>
    </row>
    <row r="427" spans="1:2" ht="14" customHeight="1" x14ac:dyDescent="0.15">
      <c r="A427" s="1" t="s">
        <v>17</v>
      </c>
      <c r="B427" s="1" t="s">
        <v>187</v>
      </c>
    </row>
    <row r="428" spans="1:2" ht="14" customHeight="1" x14ac:dyDescent="0.15">
      <c r="A428" s="1" t="s">
        <v>28</v>
      </c>
      <c r="B428" s="1" t="s">
        <v>182</v>
      </c>
    </row>
    <row r="429" spans="1:2" ht="14" customHeight="1" x14ac:dyDescent="0.15">
      <c r="A429" s="1" t="s">
        <v>183</v>
      </c>
      <c r="B429" s="1" t="s">
        <v>185</v>
      </c>
    </row>
    <row r="430" spans="1:2" ht="14" customHeight="1" x14ac:dyDescent="0.15">
      <c r="A430" s="1" t="s">
        <v>184</v>
      </c>
      <c r="B430" s="1" t="s">
        <v>186</v>
      </c>
    </row>
  </sheetData>
  <mergeCells count="5">
    <mergeCell ref="D3:M3"/>
    <mergeCell ref="N3:P3"/>
    <mergeCell ref="Q3:S3"/>
    <mergeCell ref="T3:W3"/>
    <mergeCell ref="X3:AA3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F0A3D-DE9C-4A4B-9418-40DBCCAC6B37}">
  <dimension ref="A1:AA182"/>
  <sheetViews>
    <sheetView zoomScale="75" zoomScaleNormal="75" workbookViewId="0">
      <selection activeCell="K34" sqref="K34"/>
    </sheetView>
  </sheetViews>
  <sheetFormatPr baseColWidth="10" defaultRowHeight="14" customHeight="1" x14ac:dyDescent="0.15"/>
  <cols>
    <col min="1" max="1" width="20.83203125" style="1" customWidth="1"/>
    <col min="2" max="2" width="38.5" style="1" customWidth="1"/>
    <col min="3" max="3" width="23" style="1" customWidth="1"/>
    <col min="4" max="4" width="10.83203125" style="1"/>
    <col min="5" max="11" width="11" style="1" bestFit="1" customWidth="1"/>
    <col min="12" max="12" width="14" style="1" bestFit="1" customWidth="1"/>
    <col min="13" max="13" width="11" style="1" bestFit="1" customWidth="1"/>
    <col min="14" max="27" width="11" style="80" bestFit="1" customWidth="1"/>
    <col min="28" max="16384" width="10.83203125" style="1"/>
  </cols>
  <sheetData>
    <row r="1" spans="1:27" ht="14" customHeight="1" x14ac:dyDescent="0.15">
      <c r="A1" s="41" t="s">
        <v>609</v>
      </c>
      <c r="B1" s="41"/>
      <c r="C1" s="41"/>
      <c r="D1" s="32"/>
      <c r="E1" s="34"/>
      <c r="F1" s="35"/>
      <c r="G1" s="35"/>
      <c r="H1" s="35"/>
      <c r="I1" s="35"/>
      <c r="J1" s="35"/>
      <c r="K1" s="35"/>
      <c r="L1" s="35"/>
      <c r="M1" s="30"/>
      <c r="N1" s="97"/>
      <c r="O1" s="98"/>
      <c r="P1" s="99"/>
      <c r="Q1" s="106"/>
      <c r="R1" s="106"/>
      <c r="S1" s="106"/>
      <c r="T1" s="107"/>
      <c r="U1" s="108"/>
      <c r="V1" s="108"/>
      <c r="W1" s="99"/>
      <c r="X1" s="81"/>
      <c r="Z1" s="81"/>
    </row>
    <row r="2" spans="1:27" ht="14" customHeight="1" thickBot="1" x14ac:dyDescent="0.2">
      <c r="A2" s="41"/>
      <c r="B2" s="40"/>
      <c r="C2" s="40"/>
      <c r="D2" s="39"/>
      <c r="E2" s="38"/>
      <c r="F2" s="37"/>
      <c r="G2" s="37"/>
      <c r="H2" s="37"/>
      <c r="I2" s="37"/>
      <c r="J2" s="37"/>
      <c r="K2" s="37"/>
      <c r="L2" s="37"/>
      <c r="M2" s="36"/>
      <c r="N2" s="97"/>
      <c r="O2" s="98"/>
      <c r="P2" s="99"/>
      <c r="Q2" s="106"/>
      <c r="R2" s="106"/>
      <c r="S2" s="106"/>
      <c r="T2" s="107"/>
      <c r="U2" s="108"/>
      <c r="V2" s="108"/>
      <c r="W2" s="99"/>
      <c r="X2" s="81"/>
      <c r="Z2" s="81"/>
    </row>
    <row r="3" spans="1:27" ht="14" customHeight="1" thickBot="1" x14ac:dyDescent="0.2">
      <c r="A3" s="29"/>
      <c r="B3" s="29"/>
      <c r="C3" s="29"/>
      <c r="D3" s="212" t="s">
        <v>41</v>
      </c>
      <c r="E3" s="213"/>
      <c r="F3" s="213"/>
      <c r="G3" s="213"/>
      <c r="H3" s="213"/>
      <c r="I3" s="213"/>
      <c r="J3" s="213"/>
      <c r="K3" s="213"/>
      <c r="L3" s="213"/>
      <c r="M3" s="214"/>
      <c r="N3" s="221" t="s">
        <v>40</v>
      </c>
      <c r="O3" s="222"/>
      <c r="P3" s="223"/>
      <c r="Q3" s="224" t="s">
        <v>39</v>
      </c>
      <c r="R3" s="225"/>
      <c r="S3" s="226"/>
      <c r="T3" s="221" t="s">
        <v>38</v>
      </c>
      <c r="U3" s="222"/>
      <c r="V3" s="222"/>
      <c r="W3" s="223"/>
      <c r="X3" s="221" t="s">
        <v>37</v>
      </c>
      <c r="Y3" s="222"/>
      <c r="Z3" s="222"/>
      <c r="AA3" s="223"/>
    </row>
    <row r="4" spans="1:27" ht="14" customHeight="1" thickBot="1" x14ac:dyDescent="0.2">
      <c r="A4" s="28" t="s">
        <v>596</v>
      </c>
      <c r="B4" s="28" t="s">
        <v>36</v>
      </c>
      <c r="C4" s="28" t="s">
        <v>35</v>
      </c>
      <c r="D4" s="53" t="s">
        <v>34</v>
      </c>
      <c r="E4" s="27" t="s">
        <v>20</v>
      </c>
      <c r="F4" s="26" t="s">
        <v>19</v>
      </c>
      <c r="G4" s="26" t="s">
        <v>18</v>
      </c>
      <c r="H4" s="26" t="s">
        <v>33</v>
      </c>
      <c r="I4" s="25" t="s">
        <v>32</v>
      </c>
      <c r="J4" s="25" t="s">
        <v>31</v>
      </c>
      <c r="K4" s="25" t="s">
        <v>30</v>
      </c>
      <c r="L4" s="25" t="s">
        <v>29</v>
      </c>
      <c r="M4" s="23" t="s">
        <v>17</v>
      </c>
      <c r="N4" s="100" t="s">
        <v>28</v>
      </c>
      <c r="O4" s="101" t="s">
        <v>27</v>
      </c>
      <c r="P4" s="102" t="s">
        <v>26</v>
      </c>
      <c r="Q4" s="109" t="s">
        <v>25</v>
      </c>
      <c r="R4" s="110" t="s">
        <v>18</v>
      </c>
      <c r="S4" s="111" t="s">
        <v>17</v>
      </c>
      <c r="T4" s="112" t="s">
        <v>24</v>
      </c>
      <c r="U4" s="113" t="s">
        <v>23</v>
      </c>
      <c r="V4" s="114" t="s">
        <v>22</v>
      </c>
      <c r="W4" s="115" t="s">
        <v>21</v>
      </c>
      <c r="X4" s="116" t="s">
        <v>20</v>
      </c>
      <c r="Y4" s="110" t="s">
        <v>19</v>
      </c>
      <c r="Z4" s="110" t="s">
        <v>18</v>
      </c>
      <c r="AA4" s="115" t="s">
        <v>17</v>
      </c>
    </row>
    <row r="5" spans="1:27" ht="14" customHeight="1" x14ac:dyDescent="0.15">
      <c r="A5" s="7"/>
      <c r="B5" s="14"/>
      <c r="D5" s="13"/>
      <c r="E5" s="56"/>
      <c r="F5" s="56"/>
      <c r="G5" s="56"/>
      <c r="H5" s="56"/>
      <c r="I5" s="56"/>
      <c r="J5" s="56"/>
      <c r="K5" s="56"/>
      <c r="L5" s="56"/>
      <c r="M5" s="56"/>
      <c r="N5" s="96"/>
      <c r="O5" s="84"/>
      <c r="P5" s="103"/>
      <c r="Q5" s="84"/>
      <c r="R5" s="84"/>
      <c r="S5" s="84"/>
      <c r="T5" s="96"/>
      <c r="U5" s="84"/>
      <c r="V5" s="84"/>
      <c r="W5" s="103"/>
      <c r="X5" s="96"/>
      <c r="Y5" s="84"/>
      <c r="Z5" s="84"/>
      <c r="AA5" s="103"/>
    </row>
    <row r="6" spans="1:27" ht="14" customHeight="1" x14ac:dyDescent="0.15">
      <c r="A6" s="55" t="s">
        <v>64</v>
      </c>
      <c r="B6" s="8" t="s">
        <v>13</v>
      </c>
      <c r="C6" s="11" t="s">
        <v>81</v>
      </c>
      <c r="D6" s="79" t="s">
        <v>4</v>
      </c>
      <c r="E6" s="60">
        <v>117</v>
      </c>
      <c r="F6" s="60">
        <v>0.44359548044298602</v>
      </c>
      <c r="G6" s="60">
        <v>0.135020691418097</v>
      </c>
      <c r="H6" s="60">
        <f>F6-1.96*G6</f>
        <v>0.17895492526351592</v>
      </c>
      <c r="I6" s="60">
        <f>F6+1.96*G6</f>
        <v>0.70823603562245618</v>
      </c>
      <c r="J6" s="60">
        <f>EXP(F6)</f>
        <v>1.5582999952838896</v>
      </c>
      <c r="K6" s="60">
        <f>EXP(H6)</f>
        <v>1.1959668350629893</v>
      </c>
      <c r="L6" s="60">
        <f>EXP(I6)</f>
        <v>2.0304065331158427</v>
      </c>
      <c r="M6" s="60">
        <v>1.0184169809921699E-3</v>
      </c>
      <c r="N6" s="85">
        <v>136.534320861102</v>
      </c>
      <c r="O6" s="82">
        <v>116</v>
      </c>
      <c r="P6" s="86">
        <v>9.3569095135907596E-2</v>
      </c>
      <c r="Q6" s="82">
        <v>1.8073263094432401E-3</v>
      </c>
      <c r="R6" s="82">
        <v>5.7851445674974404E-3</v>
      </c>
      <c r="S6" s="82">
        <v>0.75529612860565398</v>
      </c>
      <c r="T6" s="85">
        <v>1.1746162183353E-2</v>
      </c>
      <c r="U6" s="82">
        <v>1.18402898958714E-3</v>
      </c>
      <c r="V6" s="82" t="b">
        <v>1</v>
      </c>
      <c r="W6" s="94">
        <v>3.1676205204080398E-128</v>
      </c>
      <c r="X6" s="85">
        <v>117</v>
      </c>
      <c r="Y6" s="82">
        <v>0.44846039581311498</v>
      </c>
      <c r="Z6" s="82">
        <v>0.144638926861791</v>
      </c>
      <c r="AA6" s="86">
        <v>1.9316082701843101E-3</v>
      </c>
    </row>
    <row r="7" spans="1:27" ht="14" customHeight="1" x14ac:dyDescent="0.15">
      <c r="A7" s="55" t="s">
        <v>64</v>
      </c>
      <c r="B7" s="8" t="s">
        <v>13</v>
      </c>
      <c r="C7" s="1" t="s">
        <v>81</v>
      </c>
      <c r="D7" s="7" t="s">
        <v>3</v>
      </c>
      <c r="E7" s="55">
        <v>117</v>
      </c>
      <c r="F7" s="55">
        <v>0.27293303020294502</v>
      </c>
      <c r="G7" s="55">
        <v>0.56284616072932003</v>
      </c>
      <c r="H7" s="55">
        <f t="shared" ref="H7:H64" si="0">F7-1.96*G7</f>
        <v>-0.83024544482652229</v>
      </c>
      <c r="I7" s="55">
        <f t="shared" ref="I7:I64" si="1">F7+1.96*G7</f>
        <v>1.3761115052324122</v>
      </c>
      <c r="J7" s="55">
        <f t="shared" ref="J7:J64" si="2">EXP(F7)</f>
        <v>1.3138122561383179</v>
      </c>
      <c r="K7" s="55">
        <f t="shared" ref="K7:K64" si="3">EXP(H7)</f>
        <v>0.43594227341351877</v>
      </c>
      <c r="L7" s="55">
        <f t="shared" ref="L7:L64" si="4">EXP(I7)</f>
        <v>3.959475255435803</v>
      </c>
      <c r="M7" s="55">
        <v>0.62865844217175604</v>
      </c>
      <c r="N7" s="85">
        <v>136.41854439749099</v>
      </c>
      <c r="O7" s="82">
        <v>115</v>
      </c>
      <c r="P7" s="86">
        <v>8.4349776406876006E-2</v>
      </c>
      <c r="Q7" s="82"/>
      <c r="R7" s="82"/>
      <c r="S7" s="82"/>
      <c r="T7" s="85"/>
      <c r="U7" s="82"/>
      <c r="V7" s="82"/>
      <c r="W7" s="94"/>
      <c r="X7" s="85"/>
      <c r="Y7" s="82"/>
      <c r="Z7" s="82"/>
      <c r="AA7" s="86"/>
    </row>
    <row r="8" spans="1:27" ht="14" customHeight="1" x14ac:dyDescent="0.15">
      <c r="A8" s="55" t="s">
        <v>64</v>
      </c>
      <c r="B8" s="8" t="s">
        <v>13</v>
      </c>
      <c r="C8" s="1" t="s">
        <v>81</v>
      </c>
      <c r="D8" s="7" t="s">
        <v>2</v>
      </c>
      <c r="E8" s="55">
        <v>117</v>
      </c>
      <c r="F8" s="55">
        <v>1.11923200684132</v>
      </c>
      <c r="G8" s="55">
        <v>0.55574831195895003</v>
      </c>
      <c r="H8" s="55">
        <f t="shared" si="0"/>
        <v>2.9965315401777826E-2</v>
      </c>
      <c r="I8" s="55">
        <f t="shared" si="1"/>
        <v>2.2084986982808621</v>
      </c>
      <c r="J8" s="55">
        <f t="shared" si="2"/>
        <v>3.062501319847363</v>
      </c>
      <c r="K8" s="55">
        <f t="shared" si="3"/>
        <v>1.0304187936718427</v>
      </c>
      <c r="L8" s="55">
        <f t="shared" si="4"/>
        <v>9.1020412201970569</v>
      </c>
      <c r="M8" s="55">
        <v>4.6332155706907498E-2</v>
      </c>
      <c r="N8" s="85" t="s">
        <v>82</v>
      </c>
      <c r="O8" s="82" t="s">
        <v>82</v>
      </c>
      <c r="P8" s="86" t="s">
        <v>82</v>
      </c>
      <c r="Q8" s="82"/>
      <c r="R8" s="82"/>
      <c r="S8" s="82"/>
      <c r="T8" s="85"/>
      <c r="U8" s="82"/>
      <c r="V8" s="82"/>
      <c r="W8" s="94"/>
      <c r="X8" s="85"/>
      <c r="Y8" s="82"/>
      <c r="Z8" s="82"/>
      <c r="AA8" s="86"/>
    </row>
    <row r="9" spans="1:27" ht="14" customHeight="1" x14ac:dyDescent="0.15">
      <c r="A9" s="55" t="s">
        <v>64</v>
      </c>
      <c r="B9" s="8" t="s">
        <v>13</v>
      </c>
      <c r="C9" s="1" t="s">
        <v>81</v>
      </c>
      <c r="D9" s="7" t="s">
        <v>1</v>
      </c>
      <c r="E9" s="55">
        <v>117</v>
      </c>
      <c r="F9" s="55">
        <v>0.447808557814588</v>
      </c>
      <c r="G9" s="55">
        <v>0.195187855329748</v>
      </c>
      <c r="H9" s="55">
        <f t="shared" si="0"/>
        <v>6.5240361368281929E-2</v>
      </c>
      <c r="I9" s="55">
        <f t="shared" si="1"/>
        <v>0.83037675426089408</v>
      </c>
      <c r="J9" s="55">
        <f t="shared" si="2"/>
        <v>1.5648790831036212</v>
      </c>
      <c r="K9" s="55">
        <f t="shared" si="3"/>
        <v>1.0674155590167407</v>
      </c>
      <c r="L9" s="55">
        <f t="shared" si="4"/>
        <v>2.2941829206527653</v>
      </c>
      <c r="M9" s="55">
        <v>2.1776489629152001E-2</v>
      </c>
      <c r="N9" s="85" t="s">
        <v>82</v>
      </c>
      <c r="O9" s="82" t="s">
        <v>82</v>
      </c>
      <c r="P9" s="86" t="s">
        <v>82</v>
      </c>
      <c r="Q9" s="82"/>
      <c r="R9" s="82"/>
      <c r="S9" s="82"/>
      <c r="T9" s="85"/>
      <c r="U9" s="82"/>
      <c r="V9" s="82"/>
      <c r="W9" s="94"/>
      <c r="X9" s="85"/>
      <c r="Y9" s="82"/>
      <c r="Z9" s="82"/>
      <c r="AA9" s="86"/>
    </row>
    <row r="10" spans="1:27" ht="14" customHeight="1" x14ac:dyDescent="0.15">
      <c r="A10" s="55" t="s">
        <v>64</v>
      </c>
      <c r="B10" s="8" t="s">
        <v>13</v>
      </c>
      <c r="C10" s="1" t="s">
        <v>81</v>
      </c>
      <c r="D10" s="7" t="s">
        <v>0</v>
      </c>
      <c r="E10" s="55">
        <v>117</v>
      </c>
      <c r="F10" s="55">
        <v>1.01423359868334</v>
      </c>
      <c r="G10" s="55">
        <v>0.49745020958782499</v>
      </c>
      <c r="H10" s="55">
        <f t="shared" si="0"/>
        <v>3.9231187891202945E-2</v>
      </c>
      <c r="I10" s="55">
        <f t="shared" si="1"/>
        <v>1.9892360094754769</v>
      </c>
      <c r="J10" s="55">
        <f t="shared" si="2"/>
        <v>2.7572494278133908</v>
      </c>
      <c r="K10" s="55">
        <f t="shared" si="3"/>
        <v>1.0400108937844932</v>
      </c>
      <c r="L10" s="55">
        <f t="shared" si="4"/>
        <v>7.3099468982606766</v>
      </c>
      <c r="M10" s="55">
        <v>4.3736573338057097E-2</v>
      </c>
      <c r="N10" s="85" t="s">
        <v>82</v>
      </c>
      <c r="O10" s="82" t="s">
        <v>82</v>
      </c>
      <c r="P10" s="86" t="s">
        <v>82</v>
      </c>
      <c r="Q10" s="82"/>
      <c r="R10" s="82"/>
      <c r="S10" s="82"/>
      <c r="T10" s="85"/>
      <c r="U10" s="82"/>
      <c r="V10" s="82"/>
      <c r="W10" s="94"/>
      <c r="X10" s="85"/>
      <c r="Y10" s="82"/>
      <c r="Z10" s="82"/>
      <c r="AA10" s="86"/>
    </row>
    <row r="11" spans="1:27" ht="14" customHeight="1" x14ac:dyDescent="0.15">
      <c r="A11" s="7"/>
      <c r="B11" s="8"/>
      <c r="D11" s="7"/>
      <c r="E11" s="55"/>
      <c r="F11" s="55"/>
      <c r="G11" s="55"/>
      <c r="H11" s="55"/>
      <c r="I11" s="55"/>
      <c r="J11" s="55"/>
      <c r="K11" s="55"/>
      <c r="L11" s="55"/>
      <c r="M11" s="55"/>
      <c r="N11" s="85"/>
      <c r="O11" s="82"/>
      <c r="P11" s="86"/>
      <c r="Q11" s="82"/>
      <c r="R11" s="82"/>
      <c r="S11" s="82"/>
      <c r="T11" s="85"/>
      <c r="U11" s="82"/>
      <c r="V11" s="82"/>
      <c r="W11" s="94"/>
      <c r="X11" s="85"/>
      <c r="Y11" s="82"/>
      <c r="Z11" s="82"/>
      <c r="AA11" s="86"/>
    </row>
    <row r="12" spans="1:27" ht="14" customHeight="1" x14ac:dyDescent="0.15">
      <c r="A12" s="55" t="s">
        <v>58</v>
      </c>
      <c r="B12" s="8" t="s">
        <v>100</v>
      </c>
      <c r="C12" s="11" t="s">
        <v>81</v>
      </c>
      <c r="D12" s="79" t="s">
        <v>4</v>
      </c>
      <c r="E12" s="60">
        <v>117</v>
      </c>
      <c r="F12" s="60">
        <v>0.45270414695030903</v>
      </c>
      <c r="G12" s="60">
        <v>9.3739167361557699E-2</v>
      </c>
      <c r="H12" s="60">
        <f t="shared" si="0"/>
        <v>0.26897537892165591</v>
      </c>
      <c r="I12" s="60">
        <f t="shared" si="1"/>
        <v>0.63643291497896215</v>
      </c>
      <c r="J12" s="60">
        <f t="shared" si="2"/>
        <v>1.572558871347207</v>
      </c>
      <c r="K12" s="60">
        <f t="shared" si="3"/>
        <v>1.3086229209423621</v>
      </c>
      <c r="L12" s="60">
        <f t="shared" si="4"/>
        <v>1.8897280219362147</v>
      </c>
      <c r="M12" s="95">
        <v>1.3694351091377099E-6</v>
      </c>
      <c r="N12" s="85">
        <v>121.37626555558001</v>
      </c>
      <c r="O12" s="82">
        <v>116</v>
      </c>
      <c r="P12" s="86">
        <v>0.34779535716544702</v>
      </c>
      <c r="Q12" s="82">
        <v>-7.7782038106666198E-4</v>
      </c>
      <c r="R12" s="82">
        <v>4.02180148695105E-3</v>
      </c>
      <c r="S12" s="82">
        <v>0.84698611621915598</v>
      </c>
      <c r="T12" s="85">
        <v>1.1746162183353E-2</v>
      </c>
      <c r="U12" s="82">
        <v>1.18237952984912E-3</v>
      </c>
      <c r="V12" s="82" t="b">
        <v>1</v>
      </c>
      <c r="W12" s="94">
        <v>2.6256957939885898E-128</v>
      </c>
      <c r="X12" s="85">
        <v>117</v>
      </c>
      <c r="Y12" s="82">
        <v>0.47512657734606001</v>
      </c>
      <c r="Z12" s="82">
        <v>9.7010551769655506E-2</v>
      </c>
      <c r="AA12" s="94">
        <v>9.697510350802811E-7</v>
      </c>
    </row>
    <row r="13" spans="1:27" ht="14" customHeight="1" x14ac:dyDescent="0.15">
      <c r="A13" s="55" t="s">
        <v>58</v>
      </c>
      <c r="B13" s="8" t="s">
        <v>100</v>
      </c>
      <c r="C13" s="1" t="s">
        <v>81</v>
      </c>
      <c r="D13" s="7" t="s">
        <v>3</v>
      </c>
      <c r="E13" s="55">
        <v>117</v>
      </c>
      <c r="F13" s="55">
        <v>0.52616543855606102</v>
      </c>
      <c r="G13" s="55">
        <v>0.39132906297124898</v>
      </c>
      <c r="H13" s="55">
        <f t="shared" si="0"/>
        <v>-0.24083952486758697</v>
      </c>
      <c r="I13" s="55">
        <f t="shared" si="1"/>
        <v>1.293170401979709</v>
      </c>
      <c r="J13" s="55">
        <f t="shared" si="2"/>
        <v>1.6924301227748964</v>
      </c>
      <c r="K13" s="55">
        <f t="shared" si="3"/>
        <v>0.78596774454653928</v>
      </c>
      <c r="L13" s="55">
        <f t="shared" si="4"/>
        <v>3.6443222261346211</v>
      </c>
      <c r="M13" s="55">
        <v>0.181413406779866</v>
      </c>
      <c r="N13" s="85">
        <v>121.33680055845601</v>
      </c>
      <c r="O13" s="82">
        <v>115</v>
      </c>
      <c r="P13" s="86">
        <v>0.32485032395495</v>
      </c>
      <c r="Q13" s="82"/>
      <c r="R13" s="82"/>
      <c r="S13" s="82"/>
      <c r="T13" s="85"/>
      <c r="U13" s="82"/>
      <c r="V13" s="82"/>
      <c r="W13" s="94"/>
      <c r="X13" s="85"/>
      <c r="Y13" s="82"/>
      <c r="Z13" s="82"/>
      <c r="AA13" s="94"/>
    </row>
    <row r="14" spans="1:27" ht="14" customHeight="1" x14ac:dyDescent="0.15">
      <c r="A14" s="55" t="s">
        <v>58</v>
      </c>
      <c r="B14" s="8" t="s">
        <v>100</v>
      </c>
      <c r="C14" s="1" t="s">
        <v>81</v>
      </c>
      <c r="D14" s="7" t="s">
        <v>2</v>
      </c>
      <c r="E14" s="55">
        <v>117</v>
      </c>
      <c r="F14" s="55">
        <v>0.63330694141271904</v>
      </c>
      <c r="G14" s="55">
        <v>0.40430750340897698</v>
      </c>
      <c r="H14" s="55">
        <f t="shared" si="0"/>
        <v>-0.15913576526887585</v>
      </c>
      <c r="I14" s="55">
        <f t="shared" si="1"/>
        <v>1.4257496480943139</v>
      </c>
      <c r="J14" s="55">
        <f t="shared" si="2"/>
        <v>1.8838300054169279</v>
      </c>
      <c r="K14" s="55">
        <f t="shared" si="3"/>
        <v>0.85288055955005349</v>
      </c>
      <c r="L14" s="55">
        <f t="shared" si="4"/>
        <v>4.1609759415566456</v>
      </c>
      <c r="M14" s="55">
        <v>0.119979169325779</v>
      </c>
      <c r="N14" s="85" t="s">
        <v>82</v>
      </c>
      <c r="O14" s="82" t="s">
        <v>82</v>
      </c>
      <c r="P14" s="86" t="s">
        <v>82</v>
      </c>
      <c r="Q14" s="82"/>
      <c r="R14" s="82"/>
      <c r="S14" s="82"/>
      <c r="T14" s="85"/>
      <c r="U14" s="82"/>
      <c r="V14" s="82"/>
      <c r="W14" s="94"/>
      <c r="X14" s="85"/>
      <c r="Y14" s="82"/>
      <c r="Z14" s="82"/>
      <c r="AA14" s="94"/>
    </row>
    <row r="15" spans="1:27" ht="14" customHeight="1" x14ac:dyDescent="0.15">
      <c r="A15" s="55" t="s">
        <v>58</v>
      </c>
      <c r="B15" s="8" t="s">
        <v>100</v>
      </c>
      <c r="C15" s="1" t="s">
        <v>81</v>
      </c>
      <c r="D15" s="7" t="s">
        <v>1</v>
      </c>
      <c r="E15" s="55">
        <v>117</v>
      </c>
      <c r="F15" s="55">
        <v>0.55491269960172795</v>
      </c>
      <c r="G15" s="55">
        <v>0.13565715879606899</v>
      </c>
      <c r="H15" s="55">
        <f t="shared" si="0"/>
        <v>0.28902466836143276</v>
      </c>
      <c r="I15" s="55">
        <f t="shared" si="1"/>
        <v>0.8208007308420231</v>
      </c>
      <c r="J15" s="55">
        <f t="shared" si="2"/>
        <v>1.7417889192701244</v>
      </c>
      <c r="K15" s="55">
        <f t="shared" si="3"/>
        <v>1.3351246634600373</v>
      </c>
      <c r="L15" s="55">
        <f t="shared" si="4"/>
        <v>2.2723186248615019</v>
      </c>
      <c r="M15" s="59">
        <v>4.3034719534944297E-5</v>
      </c>
      <c r="N15" s="85" t="s">
        <v>82</v>
      </c>
      <c r="O15" s="82" t="s">
        <v>82</v>
      </c>
      <c r="P15" s="86" t="s">
        <v>82</v>
      </c>
      <c r="Q15" s="82"/>
      <c r="R15" s="82"/>
      <c r="S15" s="82"/>
      <c r="T15" s="85"/>
      <c r="U15" s="82"/>
      <c r="V15" s="82"/>
      <c r="W15" s="94"/>
      <c r="X15" s="85"/>
      <c r="Y15" s="82"/>
      <c r="Z15" s="82"/>
      <c r="AA15" s="94"/>
    </row>
    <row r="16" spans="1:27" ht="14" customHeight="1" x14ac:dyDescent="0.15">
      <c r="A16" s="55" t="s">
        <v>58</v>
      </c>
      <c r="B16" s="8" t="s">
        <v>100</v>
      </c>
      <c r="C16" s="1" t="s">
        <v>81</v>
      </c>
      <c r="D16" s="7" t="s">
        <v>0</v>
      </c>
      <c r="E16" s="55">
        <v>117</v>
      </c>
      <c r="F16" s="55">
        <v>0.82448830083024005</v>
      </c>
      <c r="G16" s="55">
        <v>0.32189922955543199</v>
      </c>
      <c r="H16" s="55">
        <f t="shared" si="0"/>
        <v>0.19356581090159342</v>
      </c>
      <c r="I16" s="55">
        <f t="shared" si="1"/>
        <v>1.4554107907588867</v>
      </c>
      <c r="J16" s="55">
        <f t="shared" si="2"/>
        <v>2.2807134275245571</v>
      </c>
      <c r="K16" s="55">
        <f t="shared" si="3"/>
        <v>1.213569250010017</v>
      </c>
      <c r="L16" s="55">
        <f t="shared" si="4"/>
        <v>4.2862438533671465</v>
      </c>
      <c r="M16" s="55">
        <v>1.1709977677110401E-2</v>
      </c>
      <c r="N16" s="85" t="s">
        <v>82</v>
      </c>
      <c r="O16" s="82" t="s">
        <v>82</v>
      </c>
      <c r="P16" s="86" t="s">
        <v>82</v>
      </c>
      <c r="Q16" s="82"/>
      <c r="R16" s="82"/>
      <c r="S16" s="82"/>
      <c r="T16" s="85"/>
      <c r="U16" s="82"/>
      <c r="V16" s="82"/>
      <c r="W16" s="94"/>
      <c r="X16" s="85"/>
      <c r="Y16" s="82"/>
      <c r="Z16" s="82"/>
      <c r="AA16" s="94"/>
    </row>
    <row r="17" spans="1:27" ht="14" customHeight="1" x14ac:dyDescent="0.15">
      <c r="A17" s="55"/>
      <c r="B17" s="8"/>
      <c r="D17" s="7"/>
      <c r="E17" s="55"/>
      <c r="F17" s="55"/>
      <c r="G17" s="55"/>
      <c r="H17" s="55"/>
      <c r="I17" s="55"/>
      <c r="J17" s="55"/>
      <c r="K17" s="55"/>
      <c r="L17" s="55"/>
      <c r="M17" s="55"/>
      <c r="N17" s="85"/>
      <c r="O17" s="82"/>
      <c r="P17" s="86"/>
      <c r="Q17" s="82"/>
      <c r="R17" s="82"/>
      <c r="S17" s="82"/>
      <c r="T17" s="85"/>
      <c r="U17" s="82"/>
      <c r="V17" s="82"/>
      <c r="W17" s="94"/>
      <c r="X17" s="85"/>
      <c r="Y17" s="82"/>
      <c r="Z17" s="82"/>
      <c r="AA17" s="86"/>
    </row>
    <row r="18" spans="1:27" ht="14" customHeight="1" x14ac:dyDescent="0.15">
      <c r="A18" s="55" t="s">
        <v>119</v>
      </c>
      <c r="B18" s="8" t="s">
        <v>118</v>
      </c>
      <c r="C18" s="11" t="s">
        <v>81</v>
      </c>
      <c r="D18" s="79" t="s">
        <v>4</v>
      </c>
      <c r="E18" s="60">
        <v>117</v>
      </c>
      <c r="F18" s="60">
        <v>0.50992431866347598</v>
      </c>
      <c r="G18" s="60">
        <v>0.11675142898255</v>
      </c>
      <c r="H18" s="60">
        <f t="shared" si="0"/>
        <v>0.28109151785767794</v>
      </c>
      <c r="I18" s="60">
        <f t="shared" si="1"/>
        <v>0.73875711946927403</v>
      </c>
      <c r="J18" s="60">
        <f t="shared" si="2"/>
        <v>1.6651651682515456</v>
      </c>
      <c r="K18" s="60">
        <f t="shared" si="3"/>
        <v>1.3245748206383452</v>
      </c>
      <c r="L18" s="60">
        <f t="shared" si="4"/>
        <v>2.0933321352295748</v>
      </c>
      <c r="M18" s="95">
        <v>1.2561545693574401E-5</v>
      </c>
      <c r="N18" s="85">
        <v>140.136772214541</v>
      </c>
      <c r="O18" s="82">
        <v>116</v>
      </c>
      <c r="P18" s="86">
        <v>6.3071053997193399E-2</v>
      </c>
      <c r="Q18" s="82">
        <v>2.8667755689739602E-3</v>
      </c>
      <c r="R18" s="82">
        <v>5.0011714478925403E-3</v>
      </c>
      <c r="S18" s="82">
        <v>0.56761440105718497</v>
      </c>
      <c r="T18" s="85">
        <v>1.1746162183353E-2</v>
      </c>
      <c r="U18" s="82">
        <v>1.2769423200651099E-3</v>
      </c>
      <c r="V18" s="82" t="b">
        <v>1</v>
      </c>
      <c r="W18" s="94">
        <v>9.1664726000538305E-124</v>
      </c>
      <c r="X18" s="85">
        <v>117</v>
      </c>
      <c r="Y18" s="82">
        <v>0.50969023509775901</v>
      </c>
      <c r="Z18" s="82">
        <v>0.125373232085768</v>
      </c>
      <c r="AA18" s="94">
        <v>4.79535995085631E-5</v>
      </c>
    </row>
    <row r="19" spans="1:27" ht="14" customHeight="1" x14ac:dyDescent="0.15">
      <c r="A19" s="55" t="s">
        <v>119</v>
      </c>
      <c r="B19" s="8" t="s">
        <v>118</v>
      </c>
      <c r="C19" s="1" t="s">
        <v>81</v>
      </c>
      <c r="D19" s="7" t="s">
        <v>3</v>
      </c>
      <c r="E19" s="55">
        <v>117</v>
      </c>
      <c r="F19" s="55">
        <v>0.2391786986842</v>
      </c>
      <c r="G19" s="55">
        <v>0.48662066642880197</v>
      </c>
      <c r="H19" s="55">
        <f t="shared" si="0"/>
        <v>-0.71459780751625179</v>
      </c>
      <c r="I19" s="55">
        <f t="shared" si="1"/>
        <v>1.1929552048846519</v>
      </c>
      <c r="J19" s="55">
        <f t="shared" si="2"/>
        <v>1.270205500355746</v>
      </c>
      <c r="K19" s="55">
        <f t="shared" si="3"/>
        <v>0.48938890075767283</v>
      </c>
      <c r="L19" s="55">
        <f t="shared" si="4"/>
        <v>3.2968095734008034</v>
      </c>
      <c r="M19" s="55">
        <v>0.62400290707112305</v>
      </c>
      <c r="N19" s="85">
        <v>139.73750921912301</v>
      </c>
      <c r="O19" s="82">
        <v>115</v>
      </c>
      <c r="P19" s="86">
        <v>5.8183022824358999E-2</v>
      </c>
      <c r="Q19" s="82"/>
      <c r="R19" s="82"/>
      <c r="S19" s="82"/>
      <c r="T19" s="85"/>
      <c r="U19" s="82"/>
      <c r="V19" s="82"/>
      <c r="W19" s="94"/>
      <c r="X19" s="85"/>
      <c r="Y19" s="82"/>
      <c r="Z19" s="82"/>
      <c r="AA19" s="94"/>
    </row>
    <row r="20" spans="1:27" ht="14" customHeight="1" x14ac:dyDescent="0.15">
      <c r="A20" s="55" t="s">
        <v>119</v>
      </c>
      <c r="B20" s="8" t="s">
        <v>118</v>
      </c>
      <c r="C20" s="1" t="s">
        <v>81</v>
      </c>
      <c r="D20" s="7" t="s">
        <v>2</v>
      </c>
      <c r="E20" s="55">
        <v>117</v>
      </c>
      <c r="F20" s="55">
        <v>0.60958739962601505</v>
      </c>
      <c r="G20" s="55">
        <v>0.43269616433503499</v>
      </c>
      <c r="H20" s="55">
        <f t="shared" si="0"/>
        <v>-0.23849708247065349</v>
      </c>
      <c r="I20" s="55">
        <f t="shared" si="1"/>
        <v>1.4576718817226837</v>
      </c>
      <c r="J20" s="55">
        <f t="shared" si="2"/>
        <v>1.8396721927333268</v>
      </c>
      <c r="K20" s="55">
        <f t="shared" si="3"/>
        <v>0.78781098671546146</v>
      </c>
      <c r="L20" s="55">
        <f t="shared" si="4"/>
        <v>4.2959464056555605</v>
      </c>
      <c r="M20" s="55">
        <v>0.161565753299969</v>
      </c>
      <c r="N20" s="85" t="s">
        <v>82</v>
      </c>
      <c r="O20" s="82" t="s">
        <v>82</v>
      </c>
      <c r="P20" s="86" t="s">
        <v>82</v>
      </c>
      <c r="Q20" s="82"/>
      <c r="R20" s="82"/>
      <c r="S20" s="82"/>
      <c r="T20" s="85"/>
      <c r="U20" s="82"/>
      <c r="V20" s="82"/>
      <c r="W20" s="94"/>
      <c r="X20" s="85"/>
      <c r="Y20" s="82"/>
      <c r="Z20" s="82"/>
      <c r="AA20" s="94"/>
    </row>
    <row r="21" spans="1:27" ht="14" customHeight="1" x14ac:dyDescent="0.15">
      <c r="A21" s="55" t="s">
        <v>119</v>
      </c>
      <c r="B21" s="8" t="s">
        <v>118</v>
      </c>
      <c r="C21" s="1" t="s">
        <v>81</v>
      </c>
      <c r="D21" s="7" t="s">
        <v>1</v>
      </c>
      <c r="E21" s="55">
        <v>117</v>
      </c>
      <c r="F21" s="55">
        <v>0.56137747553198203</v>
      </c>
      <c r="G21" s="55">
        <v>0.156859703848648</v>
      </c>
      <c r="H21" s="55">
        <f t="shared" si="0"/>
        <v>0.25393245598863196</v>
      </c>
      <c r="I21" s="55">
        <f t="shared" si="1"/>
        <v>0.86882249507533205</v>
      </c>
      <c r="J21" s="55">
        <f t="shared" si="2"/>
        <v>1.7530856704896507</v>
      </c>
      <c r="K21" s="55">
        <f t="shared" si="3"/>
        <v>1.2890847313734608</v>
      </c>
      <c r="L21" s="55">
        <f t="shared" si="4"/>
        <v>2.3841019083374579</v>
      </c>
      <c r="M21" s="55">
        <v>3.4510841696133E-4</v>
      </c>
      <c r="N21" s="85" t="s">
        <v>82</v>
      </c>
      <c r="O21" s="82" t="s">
        <v>82</v>
      </c>
      <c r="P21" s="86" t="s">
        <v>82</v>
      </c>
      <c r="Q21" s="82"/>
      <c r="R21" s="82"/>
      <c r="S21" s="82"/>
      <c r="T21" s="85"/>
      <c r="U21" s="82"/>
      <c r="V21" s="82"/>
      <c r="W21" s="94"/>
      <c r="X21" s="85"/>
      <c r="Y21" s="82"/>
      <c r="Z21" s="82"/>
      <c r="AA21" s="94"/>
    </row>
    <row r="22" spans="1:27" ht="14" customHeight="1" x14ac:dyDescent="0.15">
      <c r="A22" s="55" t="s">
        <v>119</v>
      </c>
      <c r="B22" s="8" t="s">
        <v>118</v>
      </c>
      <c r="C22" s="1" t="s">
        <v>81</v>
      </c>
      <c r="D22" s="7" t="s">
        <v>0</v>
      </c>
      <c r="E22" s="55">
        <v>117</v>
      </c>
      <c r="F22" s="55">
        <v>0.64985331458753104</v>
      </c>
      <c r="G22" s="55">
        <v>0.35893173779866899</v>
      </c>
      <c r="H22" s="55">
        <f t="shared" si="0"/>
        <v>-5.3652891497860122E-2</v>
      </c>
      <c r="I22" s="55">
        <f t="shared" si="1"/>
        <v>1.3533595206729223</v>
      </c>
      <c r="J22" s="55">
        <f t="shared" si="2"/>
        <v>1.915259867724256</v>
      </c>
      <c r="K22" s="55">
        <f t="shared" si="3"/>
        <v>0.94776102532312256</v>
      </c>
      <c r="L22" s="55">
        <f t="shared" si="4"/>
        <v>3.8704064240925287</v>
      </c>
      <c r="M22" s="55">
        <v>7.2803509399623198E-2</v>
      </c>
      <c r="N22" s="85" t="s">
        <v>82</v>
      </c>
      <c r="O22" s="82" t="s">
        <v>82</v>
      </c>
      <c r="P22" s="86" t="s">
        <v>82</v>
      </c>
      <c r="Q22" s="82"/>
      <c r="R22" s="82"/>
      <c r="S22" s="82"/>
      <c r="T22" s="85"/>
      <c r="U22" s="82"/>
      <c r="V22" s="82"/>
      <c r="W22" s="94"/>
      <c r="X22" s="85"/>
      <c r="Y22" s="82"/>
      <c r="Z22" s="82"/>
      <c r="AA22" s="94"/>
    </row>
    <row r="23" spans="1:27" ht="14" customHeight="1" x14ac:dyDescent="0.15">
      <c r="A23" s="7"/>
      <c r="B23" s="8"/>
      <c r="D23" s="7"/>
      <c r="E23" s="55"/>
      <c r="F23" s="55"/>
      <c r="G23" s="55"/>
      <c r="H23" s="55"/>
      <c r="I23" s="55"/>
      <c r="J23" s="55"/>
      <c r="K23" s="55"/>
      <c r="L23" s="55"/>
      <c r="M23" s="55"/>
      <c r="N23" s="85"/>
      <c r="O23" s="82"/>
      <c r="P23" s="86"/>
      <c r="Q23" s="82"/>
      <c r="R23" s="82"/>
      <c r="S23" s="82"/>
      <c r="T23" s="85"/>
      <c r="U23" s="82"/>
      <c r="V23" s="82"/>
      <c r="W23" s="94"/>
      <c r="X23" s="85"/>
      <c r="Y23" s="82"/>
      <c r="Z23" s="82"/>
      <c r="AA23" s="94"/>
    </row>
    <row r="24" spans="1:27" ht="14" customHeight="1" x14ac:dyDescent="0.15">
      <c r="A24" s="55" t="s">
        <v>69</v>
      </c>
      <c r="B24" s="8" t="s">
        <v>10</v>
      </c>
      <c r="C24" s="11" t="s">
        <v>81</v>
      </c>
      <c r="D24" s="79" t="s">
        <v>4</v>
      </c>
      <c r="E24" s="60">
        <v>117</v>
      </c>
      <c r="F24" s="60">
        <v>0.44123679328390902</v>
      </c>
      <c r="G24" s="60">
        <v>0.123928389747561</v>
      </c>
      <c r="H24" s="60">
        <f t="shared" si="0"/>
        <v>0.19833714937868946</v>
      </c>
      <c r="I24" s="60">
        <f t="shared" si="1"/>
        <v>0.68413643718912853</v>
      </c>
      <c r="J24" s="60">
        <f t="shared" si="2"/>
        <v>1.5546287844160258</v>
      </c>
      <c r="K24" s="60">
        <f t="shared" si="3"/>
        <v>1.2193734355226991</v>
      </c>
      <c r="L24" s="60">
        <f t="shared" si="4"/>
        <v>1.9820594634315858</v>
      </c>
      <c r="M24" s="60">
        <v>3.7026579233695602E-4</v>
      </c>
      <c r="N24" s="85">
        <v>122.618994722274</v>
      </c>
      <c r="O24" s="82">
        <v>116</v>
      </c>
      <c r="P24" s="86">
        <v>0.31912739402036899</v>
      </c>
      <c r="Q24" s="82">
        <v>-6.1336780982321802E-3</v>
      </c>
      <c r="R24" s="82">
        <v>5.2840157162150096E-3</v>
      </c>
      <c r="S24" s="82">
        <v>0.24812775950528601</v>
      </c>
      <c r="T24" s="85">
        <v>1.1746162183353E-2</v>
      </c>
      <c r="U24" s="82">
        <v>1.07668726142222E-3</v>
      </c>
      <c r="V24" s="82" t="b">
        <v>1</v>
      </c>
      <c r="W24" s="94">
        <v>1.0391433460742499E-133</v>
      </c>
      <c r="X24" s="85">
        <v>117</v>
      </c>
      <c r="Y24" s="82">
        <v>0.41673873022582297</v>
      </c>
      <c r="Z24" s="82">
        <v>0.126737619775392</v>
      </c>
      <c r="AA24" s="86">
        <v>1.0082993097386701E-3</v>
      </c>
    </row>
    <row r="25" spans="1:27" ht="14" customHeight="1" x14ac:dyDescent="0.15">
      <c r="A25" s="55" t="s">
        <v>69</v>
      </c>
      <c r="B25" s="8" t="s">
        <v>10</v>
      </c>
      <c r="C25" s="1" t="s">
        <v>81</v>
      </c>
      <c r="D25" s="7" t="s">
        <v>3</v>
      </c>
      <c r="E25" s="55">
        <v>117</v>
      </c>
      <c r="F25" s="55">
        <v>1.0204055861383901</v>
      </c>
      <c r="G25" s="55">
        <v>0.51405588024549698</v>
      </c>
      <c r="H25" s="55">
        <f t="shared" si="0"/>
        <v>1.2856060857215912E-2</v>
      </c>
      <c r="I25" s="55">
        <f t="shared" si="1"/>
        <v>2.0279551114195642</v>
      </c>
      <c r="J25" s="55">
        <f t="shared" si="2"/>
        <v>2.7743197614458879</v>
      </c>
      <c r="K25" s="55">
        <f t="shared" si="3"/>
        <v>1.0129390552867179</v>
      </c>
      <c r="L25" s="55">
        <f t="shared" si="4"/>
        <v>7.5985323091037618</v>
      </c>
      <c r="M25" s="55">
        <v>4.9524041429625E-2</v>
      </c>
      <c r="N25" s="85">
        <v>121.19890878082801</v>
      </c>
      <c r="O25" s="82">
        <v>115</v>
      </c>
      <c r="P25" s="86">
        <v>0.32801340709308202</v>
      </c>
      <c r="Q25" s="82"/>
      <c r="R25" s="82"/>
      <c r="S25" s="82"/>
      <c r="T25" s="85"/>
      <c r="U25" s="82"/>
      <c r="V25" s="82"/>
      <c r="W25" s="94"/>
      <c r="X25" s="85"/>
      <c r="Y25" s="82"/>
      <c r="Z25" s="82"/>
      <c r="AA25" s="86"/>
    </row>
    <row r="26" spans="1:27" ht="14" customHeight="1" x14ac:dyDescent="0.15">
      <c r="A26" s="55" t="s">
        <v>69</v>
      </c>
      <c r="B26" s="8" t="s">
        <v>10</v>
      </c>
      <c r="C26" s="1" t="s">
        <v>81</v>
      </c>
      <c r="D26" s="7" t="s">
        <v>2</v>
      </c>
      <c r="E26" s="55">
        <v>117</v>
      </c>
      <c r="F26" s="55">
        <v>0.69689581923788801</v>
      </c>
      <c r="G26" s="55">
        <v>0.49051186684055997</v>
      </c>
      <c r="H26" s="55">
        <f t="shared" si="0"/>
        <v>-0.26450743976960955</v>
      </c>
      <c r="I26" s="55">
        <f t="shared" si="1"/>
        <v>1.6582990782453857</v>
      </c>
      <c r="J26" s="55">
        <f t="shared" si="2"/>
        <v>2.0075113472232795</v>
      </c>
      <c r="K26" s="55">
        <f t="shared" si="3"/>
        <v>0.76758393819867365</v>
      </c>
      <c r="L26" s="55">
        <f t="shared" si="4"/>
        <v>5.2503727718532804</v>
      </c>
      <c r="M26" s="55">
        <v>0.158071294131059</v>
      </c>
      <c r="N26" s="85" t="s">
        <v>82</v>
      </c>
      <c r="O26" s="82" t="s">
        <v>82</v>
      </c>
      <c r="P26" s="86" t="s">
        <v>82</v>
      </c>
      <c r="Q26" s="82"/>
      <c r="R26" s="82"/>
      <c r="S26" s="82"/>
      <c r="T26" s="85"/>
      <c r="U26" s="82"/>
      <c r="V26" s="82"/>
      <c r="W26" s="94"/>
      <c r="X26" s="85"/>
      <c r="Y26" s="82"/>
      <c r="Z26" s="82"/>
      <c r="AA26" s="86"/>
    </row>
    <row r="27" spans="1:27" ht="14" customHeight="1" x14ac:dyDescent="0.15">
      <c r="A27" s="55" t="s">
        <v>69</v>
      </c>
      <c r="B27" s="8" t="s">
        <v>10</v>
      </c>
      <c r="C27" s="1" t="s">
        <v>81</v>
      </c>
      <c r="D27" s="7" t="s">
        <v>1</v>
      </c>
      <c r="E27" s="55">
        <v>117</v>
      </c>
      <c r="F27" s="55">
        <v>0.59641313941735197</v>
      </c>
      <c r="G27" s="55">
        <v>0.17538516544678401</v>
      </c>
      <c r="H27" s="55">
        <f t="shared" si="0"/>
        <v>0.25265821514165532</v>
      </c>
      <c r="I27" s="55">
        <f t="shared" si="1"/>
        <v>0.94016806369304862</v>
      </c>
      <c r="J27" s="55">
        <f t="shared" si="2"/>
        <v>1.8155948215842541</v>
      </c>
      <c r="K27" s="55">
        <f t="shared" si="3"/>
        <v>1.2874431730459828</v>
      </c>
      <c r="L27" s="55">
        <f t="shared" si="4"/>
        <v>2.560411694416453</v>
      </c>
      <c r="M27" s="55">
        <v>6.7240457278367296E-4</v>
      </c>
      <c r="N27" s="85" t="s">
        <v>82</v>
      </c>
      <c r="O27" s="82" t="s">
        <v>82</v>
      </c>
      <c r="P27" s="86" t="s">
        <v>82</v>
      </c>
      <c r="Q27" s="82"/>
      <c r="R27" s="82"/>
      <c r="S27" s="82"/>
      <c r="T27" s="85"/>
      <c r="U27" s="82"/>
      <c r="V27" s="82"/>
      <c r="W27" s="94"/>
      <c r="X27" s="85"/>
      <c r="Y27" s="82"/>
      <c r="Z27" s="82"/>
      <c r="AA27" s="86"/>
    </row>
    <row r="28" spans="1:27" ht="14" customHeight="1" x14ac:dyDescent="0.15">
      <c r="A28" s="55" t="s">
        <v>69</v>
      </c>
      <c r="B28" s="8" t="s">
        <v>10</v>
      </c>
      <c r="C28" s="1" t="s">
        <v>81</v>
      </c>
      <c r="D28" s="7" t="s">
        <v>0</v>
      </c>
      <c r="E28" s="55">
        <v>117</v>
      </c>
      <c r="F28" s="55">
        <v>0.73600914071808599</v>
      </c>
      <c r="G28" s="55">
        <v>0.45287676650720199</v>
      </c>
      <c r="H28" s="55">
        <f t="shared" si="0"/>
        <v>-0.15162932163602993</v>
      </c>
      <c r="I28" s="55">
        <f t="shared" si="1"/>
        <v>1.623647603072202</v>
      </c>
      <c r="J28" s="55">
        <f t="shared" si="2"/>
        <v>2.0875875995487121</v>
      </c>
      <c r="K28" s="55">
        <f t="shared" si="3"/>
        <v>0.85930674813253738</v>
      </c>
      <c r="L28" s="55">
        <f t="shared" si="4"/>
        <v>5.0715556409402058</v>
      </c>
      <c r="M28" s="55">
        <v>0.10683684086407</v>
      </c>
      <c r="N28" s="85" t="s">
        <v>82</v>
      </c>
      <c r="O28" s="82" t="s">
        <v>82</v>
      </c>
      <c r="P28" s="86" t="s">
        <v>82</v>
      </c>
      <c r="Q28" s="82"/>
      <c r="R28" s="82"/>
      <c r="S28" s="82"/>
      <c r="T28" s="85"/>
      <c r="U28" s="82"/>
      <c r="V28" s="82"/>
      <c r="W28" s="94"/>
      <c r="X28" s="85"/>
      <c r="Y28" s="82"/>
      <c r="Z28" s="82"/>
      <c r="AA28" s="86"/>
    </row>
    <row r="29" spans="1:27" ht="14" customHeight="1" x14ac:dyDescent="0.15">
      <c r="A29" s="7"/>
      <c r="B29" s="8"/>
      <c r="D29" s="7"/>
      <c r="E29" s="55"/>
      <c r="F29" s="55"/>
      <c r="G29" s="55"/>
      <c r="H29" s="55"/>
      <c r="I29" s="55"/>
      <c r="J29" s="55"/>
      <c r="K29" s="55"/>
      <c r="L29" s="55"/>
      <c r="M29" s="55"/>
      <c r="N29" s="85"/>
      <c r="O29" s="82"/>
      <c r="P29" s="86"/>
      <c r="Q29" s="82"/>
      <c r="R29" s="82"/>
      <c r="S29" s="82"/>
      <c r="T29" s="85"/>
      <c r="U29" s="82"/>
      <c r="V29" s="82"/>
      <c r="W29" s="94"/>
      <c r="X29" s="85"/>
      <c r="Y29" s="82"/>
      <c r="Z29" s="82"/>
      <c r="AA29" s="86"/>
    </row>
    <row r="30" spans="1:27" ht="14" customHeight="1" x14ac:dyDescent="0.15">
      <c r="A30" s="55" t="s">
        <v>66</v>
      </c>
      <c r="B30" s="8" t="s">
        <v>67</v>
      </c>
      <c r="C30" s="11" t="s">
        <v>81</v>
      </c>
      <c r="D30" s="79" t="s">
        <v>4</v>
      </c>
      <c r="E30" s="60">
        <v>117</v>
      </c>
      <c r="F30" s="60">
        <v>0.84596183848728501</v>
      </c>
      <c r="G30" s="60">
        <v>0.40248336235618698</v>
      </c>
      <c r="H30" s="60">
        <f t="shared" si="0"/>
        <v>5.7094448269158549E-2</v>
      </c>
      <c r="I30" s="60">
        <f t="shared" si="1"/>
        <v>1.6348292287054114</v>
      </c>
      <c r="J30" s="60">
        <f t="shared" si="2"/>
        <v>2.3302180304200379</v>
      </c>
      <c r="K30" s="60">
        <f t="shared" si="3"/>
        <v>1.0587558033264319</v>
      </c>
      <c r="L30" s="60">
        <f t="shared" si="4"/>
        <v>5.1285821076349816</v>
      </c>
      <c r="M30" s="60">
        <v>3.5565942290480199E-2</v>
      </c>
      <c r="N30" s="85">
        <v>127.078217698754</v>
      </c>
      <c r="O30" s="82">
        <v>116</v>
      </c>
      <c r="P30" s="86">
        <v>0.22698099324891899</v>
      </c>
      <c r="Q30" s="82">
        <v>9.5053707817786097E-3</v>
      </c>
      <c r="R30" s="82">
        <v>1.72799691676544E-2</v>
      </c>
      <c r="S30" s="82">
        <v>0.58333111472107102</v>
      </c>
      <c r="T30" s="85">
        <v>1.1746162183353E-2</v>
      </c>
      <c r="U30" s="82">
        <v>1.0108437690962899E-3</v>
      </c>
      <c r="V30" s="82" t="b">
        <v>1</v>
      </c>
      <c r="W30" s="94">
        <v>2.8582124367949901E-137</v>
      </c>
      <c r="X30" s="85">
        <v>117</v>
      </c>
      <c r="Y30" s="82">
        <v>0.91316613004048297</v>
      </c>
      <c r="Z30" s="82">
        <v>0.432870909015733</v>
      </c>
      <c r="AA30" s="86">
        <v>3.4896476906477597E-2</v>
      </c>
    </row>
    <row r="31" spans="1:27" ht="14" customHeight="1" x14ac:dyDescent="0.15">
      <c r="A31" s="55" t="s">
        <v>66</v>
      </c>
      <c r="B31" s="8" t="s">
        <v>67</v>
      </c>
      <c r="C31" s="1" t="s">
        <v>81</v>
      </c>
      <c r="D31" s="7" t="s">
        <v>3</v>
      </c>
      <c r="E31" s="55">
        <v>117</v>
      </c>
      <c r="F31" s="55">
        <v>-5.2491085151776799E-2</v>
      </c>
      <c r="G31" s="55">
        <v>1.6824629798834601</v>
      </c>
      <c r="H31" s="55">
        <f t="shared" si="0"/>
        <v>-3.3501185257233583</v>
      </c>
      <c r="I31" s="55">
        <f t="shared" si="1"/>
        <v>3.2451363554198052</v>
      </c>
      <c r="J31" s="55">
        <f t="shared" si="2"/>
        <v>0.9488627799857644</v>
      </c>
      <c r="K31" s="55">
        <f t="shared" si="3"/>
        <v>3.508019594882552E-2</v>
      </c>
      <c r="L31" s="55">
        <f t="shared" si="4"/>
        <v>25.665209412048817</v>
      </c>
      <c r="M31" s="55">
        <v>0.97516495644545298</v>
      </c>
      <c r="N31" s="85">
        <v>126.744726592246</v>
      </c>
      <c r="O31" s="82">
        <v>115</v>
      </c>
      <c r="P31" s="86">
        <v>0.21384731507402299</v>
      </c>
      <c r="Q31" s="82"/>
      <c r="R31" s="82"/>
      <c r="S31" s="82"/>
      <c r="T31" s="85"/>
      <c r="U31" s="82"/>
      <c r="V31" s="82"/>
      <c r="W31" s="94"/>
      <c r="X31" s="85"/>
      <c r="Y31" s="82"/>
      <c r="Z31" s="82"/>
      <c r="AA31" s="86"/>
    </row>
    <row r="32" spans="1:27" ht="14" customHeight="1" x14ac:dyDescent="0.15">
      <c r="A32" s="55" t="s">
        <v>66</v>
      </c>
      <c r="B32" s="8" t="s">
        <v>67</v>
      </c>
      <c r="C32" s="1" t="s">
        <v>81</v>
      </c>
      <c r="D32" s="7" t="s">
        <v>2</v>
      </c>
      <c r="E32" s="55">
        <v>117</v>
      </c>
      <c r="F32" s="55">
        <v>1.62684178573522</v>
      </c>
      <c r="G32" s="55">
        <v>1.4575901538144</v>
      </c>
      <c r="H32" s="55">
        <f t="shared" si="0"/>
        <v>-1.230034915741004</v>
      </c>
      <c r="I32" s="55">
        <f t="shared" si="1"/>
        <v>4.4837184872114442</v>
      </c>
      <c r="J32" s="55">
        <f t="shared" si="2"/>
        <v>5.0877810156529764</v>
      </c>
      <c r="K32" s="55">
        <f t="shared" si="3"/>
        <v>0.29228237224708586</v>
      </c>
      <c r="L32" s="55">
        <f t="shared" si="4"/>
        <v>88.563382951319667</v>
      </c>
      <c r="M32" s="55">
        <v>0.26667855386193101</v>
      </c>
      <c r="N32" s="85" t="s">
        <v>82</v>
      </c>
      <c r="O32" s="82" t="s">
        <v>82</v>
      </c>
      <c r="P32" s="86" t="s">
        <v>82</v>
      </c>
      <c r="Q32" s="82"/>
      <c r="R32" s="82"/>
      <c r="S32" s="82"/>
      <c r="T32" s="85"/>
      <c r="U32" s="82"/>
      <c r="V32" s="82"/>
      <c r="W32" s="94"/>
      <c r="X32" s="85"/>
      <c r="Y32" s="82"/>
      <c r="Z32" s="82"/>
      <c r="AA32" s="86"/>
    </row>
    <row r="33" spans="1:27" ht="14" customHeight="1" x14ac:dyDescent="0.15">
      <c r="A33" s="55" t="s">
        <v>66</v>
      </c>
      <c r="B33" s="8" t="s">
        <v>67</v>
      </c>
      <c r="C33" s="1" t="s">
        <v>81</v>
      </c>
      <c r="D33" s="7" t="s">
        <v>1</v>
      </c>
      <c r="E33" s="55">
        <v>117</v>
      </c>
      <c r="F33" s="55">
        <v>0.80676036776641002</v>
      </c>
      <c r="G33" s="55">
        <v>0.58491576490330099</v>
      </c>
      <c r="H33" s="55">
        <f t="shared" si="0"/>
        <v>-0.33967453144406001</v>
      </c>
      <c r="I33" s="55">
        <f t="shared" si="1"/>
        <v>1.9531952669768802</v>
      </c>
      <c r="J33" s="55">
        <f t="shared" si="2"/>
        <v>2.2406373749176822</v>
      </c>
      <c r="K33" s="55">
        <f t="shared" si="3"/>
        <v>0.71200201932464768</v>
      </c>
      <c r="L33" s="55">
        <f t="shared" si="4"/>
        <v>7.0511820326577643</v>
      </c>
      <c r="M33" s="55">
        <v>0.167809625264985</v>
      </c>
      <c r="N33" s="85" t="s">
        <v>82</v>
      </c>
      <c r="O33" s="82" t="s">
        <v>82</v>
      </c>
      <c r="P33" s="86" t="s">
        <v>82</v>
      </c>
      <c r="Q33" s="82"/>
      <c r="R33" s="82"/>
      <c r="S33" s="82"/>
      <c r="T33" s="85"/>
      <c r="U33" s="82"/>
      <c r="V33" s="82"/>
      <c r="W33" s="94"/>
      <c r="X33" s="85"/>
      <c r="Y33" s="82"/>
      <c r="Z33" s="82"/>
      <c r="AA33" s="86"/>
    </row>
    <row r="34" spans="1:27" ht="14" customHeight="1" x14ac:dyDescent="0.15">
      <c r="A34" s="55" t="s">
        <v>66</v>
      </c>
      <c r="B34" s="8" t="s">
        <v>67</v>
      </c>
      <c r="C34" s="1" t="s">
        <v>81</v>
      </c>
      <c r="D34" s="7" t="s">
        <v>0</v>
      </c>
      <c r="E34" s="55">
        <v>117</v>
      </c>
      <c r="F34" s="55">
        <v>1.17783119097546</v>
      </c>
      <c r="G34" s="55">
        <v>1.24671911548541</v>
      </c>
      <c r="H34" s="55">
        <f t="shared" si="0"/>
        <v>-1.2657382753759439</v>
      </c>
      <c r="I34" s="55">
        <f t="shared" si="1"/>
        <v>3.6214006573268636</v>
      </c>
      <c r="J34" s="55">
        <f t="shared" si="2"/>
        <v>3.2473237350719546</v>
      </c>
      <c r="K34" s="55">
        <f t="shared" si="3"/>
        <v>0.28203100271647291</v>
      </c>
      <c r="L34" s="55">
        <f t="shared" si="4"/>
        <v>37.389901602281356</v>
      </c>
      <c r="M34" s="55">
        <v>0.34675293075319102</v>
      </c>
      <c r="N34" s="85" t="s">
        <v>82</v>
      </c>
      <c r="O34" s="82" t="s">
        <v>82</v>
      </c>
      <c r="P34" s="86" t="s">
        <v>82</v>
      </c>
      <c r="Q34" s="82"/>
      <c r="R34" s="82"/>
      <c r="S34" s="82"/>
      <c r="T34" s="85"/>
      <c r="U34" s="82"/>
      <c r="V34" s="82"/>
      <c r="W34" s="94"/>
      <c r="X34" s="85"/>
      <c r="Y34" s="82"/>
      <c r="Z34" s="82"/>
      <c r="AA34" s="86"/>
    </row>
    <row r="35" spans="1:27" ht="14" customHeight="1" x14ac:dyDescent="0.15">
      <c r="A35" s="7"/>
      <c r="B35" s="8"/>
      <c r="D35" s="7"/>
      <c r="E35" s="55"/>
      <c r="F35" s="55"/>
      <c r="G35" s="55"/>
      <c r="H35" s="55"/>
      <c r="I35" s="55"/>
      <c r="J35" s="55"/>
      <c r="K35" s="55"/>
      <c r="L35" s="55"/>
      <c r="M35" s="55"/>
      <c r="N35" s="85"/>
      <c r="O35" s="82"/>
      <c r="P35" s="86"/>
      <c r="Q35" s="82"/>
      <c r="R35" s="82"/>
      <c r="S35" s="82"/>
      <c r="T35" s="85"/>
      <c r="U35" s="82"/>
      <c r="V35" s="82"/>
      <c r="W35" s="94"/>
      <c r="X35" s="85"/>
      <c r="Y35" s="82"/>
      <c r="Z35" s="82"/>
      <c r="AA35" s="86"/>
    </row>
    <row r="36" spans="1:27" ht="14" customHeight="1" x14ac:dyDescent="0.15">
      <c r="A36" s="55" t="s">
        <v>61</v>
      </c>
      <c r="B36" s="8" t="s">
        <v>115</v>
      </c>
      <c r="C36" s="11" t="s">
        <v>81</v>
      </c>
      <c r="D36" s="79" t="s">
        <v>4</v>
      </c>
      <c r="E36" s="60">
        <v>117</v>
      </c>
      <c r="F36" s="60">
        <v>0.733784199461329</v>
      </c>
      <c r="G36" s="60">
        <v>0.22038602058333301</v>
      </c>
      <c r="H36" s="60">
        <f t="shared" si="0"/>
        <v>0.30182759911799634</v>
      </c>
      <c r="I36" s="60">
        <f t="shared" si="1"/>
        <v>1.1657407998046616</v>
      </c>
      <c r="J36" s="60">
        <f t="shared" si="2"/>
        <v>2.0829480031001322</v>
      </c>
      <c r="K36" s="60">
        <f t="shared" si="3"/>
        <v>1.3523280640603343</v>
      </c>
      <c r="L36" s="60">
        <f t="shared" si="4"/>
        <v>3.2082987101458675</v>
      </c>
      <c r="M36" s="60">
        <v>8.6989386106754501E-4</v>
      </c>
      <c r="N36" s="85">
        <v>122.616610620625</v>
      </c>
      <c r="O36" s="82">
        <v>116</v>
      </c>
      <c r="P36" s="86">
        <v>0.319181255099521</v>
      </c>
      <c r="Q36" s="82">
        <v>2.8107160295470501E-3</v>
      </c>
      <c r="R36" s="82">
        <v>9.4583588387349201E-3</v>
      </c>
      <c r="S36" s="82">
        <v>0.76687480339264602</v>
      </c>
      <c r="T36" s="85">
        <v>1.1746162183353E-2</v>
      </c>
      <c r="U36" s="82">
        <v>1.09790352810874E-3</v>
      </c>
      <c r="V36" s="82" t="b">
        <v>1</v>
      </c>
      <c r="W36" s="94">
        <v>1.3516597874102199E-132</v>
      </c>
      <c r="X36" s="85">
        <v>117</v>
      </c>
      <c r="Y36" s="82">
        <v>0.807706785549412</v>
      </c>
      <c r="Z36" s="82">
        <v>0.22995842336229999</v>
      </c>
      <c r="AA36" s="86">
        <v>4.4407313188966099E-4</v>
      </c>
    </row>
    <row r="37" spans="1:27" ht="14" customHeight="1" x14ac:dyDescent="0.15">
      <c r="A37" s="55" t="s">
        <v>61</v>
      </c>
      <c r="B37" s="8" t="s">
        <v>115</v>
      </c>
      <c r="C37" s="1" t="s">
        <v>81</v>
      </c>
      <c r="D37" s="7" t="s">
        <v>3</v>
      </c>
      <c r="E37" s="55">
        <v>117</v>
      </c>
      <c r="F37" s="55">
        <v>0.46825334219696102</v>
      </c>
      <c r="G37" s="55">
        <v>0.92052583051310699</v>
      </c>
      <c r="H37" s="55">
        <f t="shared" si="0"/>
        <v>-1.3359772856087286</v>
      </c>
      <c r="I37" s="55">
        <f t="shared" si="1"/>
        <v>2.2724839700026509</v>
      </c>
      <c r="J37" s="55">
        <f t="shared" si="2"/>
        <v>1.5972019900965186</v>
      </c>
      <c r="K37" s="55">
        <f t="shared" si="3"/>
        <v>0.26290112038690527</v>
      </c>
      <c r="L37" s="55">
        <f t="shared" si="4"/>
        <v>9.7034740415482261</v>
      </c>
      <c r="M37" s="55">
        <v>0.61195085520388404</v>
      </c>
      <c r="N37" s="85">
        <v>122.52252560359101</v>
      </c>
      <c r="O37" s="82">
        <v>115</v>
      </c>
      <c r="P37" s="86">
        <v>0.29828393193920999</v>
      </c>
      <c r="Q37" s="82"/>
      <c r="R37" s="82"/>
      <c r="S37" s="82"/>
      <c r="T37" s="85"/>
      <c r="U37" s="82"/>
      <c r="V37" s="82"/>
      <c r="W37" s="94"/>
      <c r="X37" s="85"/>
      <c r="Y37" s="82"/>
      <c r="Z37" s="82"/>
      <c r="AA37" s="86"/>
    </row>
    <row r="38" spans="1:27" ht="14" customHeight="1" x14ac:dyDescent="0.15">
      <c r="A38" s="55" t="s">
        <v>61</v>
      </c>
      <c r="B38" s="8" t="s">
        <v>115</v>
      </c>
      <c r="C38" s="1" t="s">
        <v>81</v>
      </c>
      <c r="D38" s="7" t="s">
        <v>2</v>
      </c>
      <c r="E38" s="55">
        <v>117</v>
      </c>
      <c r="F38" s="55">
        <v>1.80443765786348</v>
      </c>
      <c r="G38" s="55">
        <v>0.918497273999476</v>
      </c>
      <c r="H38" s="55">
        <f t="shared" si="0"/>
        <v>4.183000824506955E-3</v>
      </c>
      <c r="I38" s="55">
        <f t="shared" si="1"/>
        <v>3.604692314902453</v>
      </c>
      <c r="J38" s="55">
        <f t="shared" si="2"/>
        <v>6.0765533855364922</v>
      </c>
      <c r="K38" s="55">
        <f t="shared" si="3"/>
        <v>1.0041917617838967</v>
      </c>
      <c r="L38" s="55">
        <f t="shared" si="4"/>
        <v>36.770368422143264</v>
      </c>
      <c r="M38" s="55">
        <v>5.1857102738935498E-2</v>
      </c>
      <c r="N38" s="85" t="s">
        <v>82</v>
      </c>
      <c r="O38" s="82" t="s">
        <v>82</v>
      </c>
      <c r="P38" s="86" t="s">
        <v>82</v>
      </c>
      <c r="Q38" s="82"/>
      <c r="R38" s="82"/>
      <c r="S38" s="82"/>
      <c r="T38" s="85"/>
      <c r="U38" s="82"/>
      <c r="V38" s="82"/>
      <c r="W38" s="94"/>
      <c r="X38" s="85"/>
      <c r="Y38" s="82"/>
      <c r="Z38" s="82"/>
      <c r="AA38" s="86"/>
    </row>
    <row r="39" spans="1:27" ht="14" customHeight="1" x14ac:dyDescent="0.15">
      <c r="A39" s="55" t="s">
        <v>61</v>
      </c>
      <c r="B39" s="8" t="s">
        <v>115</v>
      </c>
      <c r="C39" s="1" t="s">
        <v>81</v>
      </c>
      <c r="D39" s="7" t="s">
        <v>1</v>
      </c>
      <c r="E39" s="55">
        <v>117</v>
      </c>
      <c r="F39" s="55">
        <v>0.63856085683128505</v>
      </c>
      <c r="G39" s="55">
        <v>0.30542984240104398</v>
      </c>
      <c r="H39" s="55">
        <f t="shared" si="0"/>
        <v>3.991836572523888E-2</v>
      </c>
      <c r="I39" s="55">
        <f t="shared" si="1"/>
        <v>1.2372033479373312</v>
      </c>
      <c r="J39" s="55">
        <f t="shared" si="2"/>
        <v>1.8937535347932368</v>
      </c>
      <c r="K39" s="55">
        <f t="shared" si="3"/>
        <v>1.0407258118276412</v>
      </c>
      <c r="L39" s="55">
        <f t="shared" si="4"/>
        <v>3.4459628172802748</v>
      </c>
      <c r="M39" s="55">
        <v>3.65553510960493E-2</v>
      </c>
      <c r="N39" s="85" t="s">
        <v>82</v>
      </c>
      <c r="O39" s="82" t="s">
        <v>82</v>
      </c>
      <c r="P39" s="86" t="s">
        <v>82</v>
      </c>
      <c r="Q39" s="82"/>
      <c r="R39" s="82"/>
      <c r="S39" s="82"/>
      <c r="T39" s="85"/>
      <c r="U39" s="82"/>
      <c r="V39" s="82"/>
      <c r="W39" s="94"/>
      <c r="X39" s="85"/>
      <c r="Y39" s="82"/>
      <c r="Z39" s="82"/>
      <c r="AA39" s="86"/>
    </row>
    <row r="40" spans="1:27" ht="14" customHeight="1" x14ac:dyDescent="0.15">
      <c r="A40" s="55" t="s">
        <v>61</v>
      </c>
      <c r="B40" s="8" t="s">
        <v>115</v>
      </c>
      <c r="C40" s="1" t="s">
        <v>81</v>
      </c>
      <c r="D40" s="7" t="s">
        <v>0</v>
      </c>
      <c r="E40" s="55">
        <v>117</v>
      </c>
      <c r="F40" s="55">
        <v>1.5207686727429199</v>
      </c>
      <c r="G40" s="55">
        <v>0.74938552326753205</v>
      </c>
      <c r="H40" s="55">
        <f t="shared" si="0"/>
        <v>5.1973047138557105E-2</v>
      </c>
      <c r="I40" s="55">
        <f t="shared" si="1"/>
        <v>2.9895642983472825</v>
      </c>
      <c r="J40" s="55">
        <f t="shared" si="2"/>
        <v>4.5757410911377496</v>
      </c>
      <c r="K40" s="55">
        <f t="shared" si="3"/>
        <v>1.053347351405542</v>
      </c>
      <c r="L40" s="55">
        <f t="shared" si="4"/>
        <v>19.877020154072152</v>
      </c>
      <c r="M40" s="55">
        <v>4.4711065319284697E-2</v>
      </c>
      <c r="N40" s="85" t="s">
        <v>82</v>
      </c>
      <c r="O40" s="82" t="s">
        <v>82</v>
      </c>
      <c r="P40" s="86" t="s">
        <v>82</v>
      </c>
      <c r="Q40" s="82"/>
      <c r="R40" s="82"/>
      <c r="S40" s="82"/>
      <c r="T40" s="85"/>
      <c r="U40" s="82"/>
      <c r="V40" s="82"/>
      <c r="W40" s="94"/>
      <c r="X40" s="85"/>
      <c r="Y40" s="82"/>
      <c r="Z40" s="82"/>
      <c r="AA40" s="86"/>
    </row>
    <row r="41" spans="1:27" ht="14" customHeight="1" x14ac:dyDescent="0.15">
      <c r="A41" s="7"/>
      <c r="B41" s="8"/>
      <c r="D41" s="7"/>
      <c r="E41" s="55"/>
      <c r="F41" s="55"/>
      <c r="G41" s="55"/>
      <c r="H41" s="55"/>
      <c r="I41" s="55"/>
      <c r="J41" s="55"/>
      <c r="K41" s="55"/>
      <c r="L41" s="55"/>
      <c r="M41" s="55"/>
      <c r="N41" s="85"/>
      <c r="O41" s="82"/>
      <c r="P41" s="86"/>
      <c r="Q41" s="82"/>
      <c r="R41" s="82"/>
      <c r="S41" s="82"/>
      <c r="T41" s="85"/>
      <c r="U41" s="82"/>
      <c r="V41" s="82"/>
      <c r="W41" s="94"/>
      <c r="X41" s="85"/>
      <c r="Y41" s="82"/>
      <c r="Z41" s="82"/>
      <c r="AA41" s="86"/>
    </row>
    <row r="42" spans="1:27" ht="14" customHeight="1" x14ac:dyDescent="0.15">
      <c r="A42" s="55" t="s">
        <v>56</v>
      </c>
      <c r="B42" s="8" t="s">
        <v>16</v>
      </c>
      <c r="C42" s="11" t="s">
        <v>81</v>
      </c>
      <c r="D42" s="79" t="s">
        <v>4</v>
      </c>
      <c r="E42" s="60">
        <v>117</v>
      </c>
      <c r="F42" s="60">
        <v>0.43794840646244099</v>
      </c>
      <c r="G42" s="60">
        <v>0.12052977961198499</v>
      </c>
      <c r="H42" s="60">
        <f t="shared" si="0"/>
        <v>0.20171003842295041</v>
      </c>
      <c r="I42" s="60">
        <f t="shared" si="1"/>
        <v>0.67418677450193154</v>
      </c>
      <c r="J42" s="60">
        <f t="shared" si="2"/>
        <v>1.5495249598829222</v>
      </c>
      <c r="K42" s="60">
        <f t="shared" si="3"/>
        <v>1.2234931906570574</v>
      </c>
      <c r="L42" s="60">
        <f t="shared" si="4"/>
        <v>1.9624364235413012</v>
      </c>
      <c r="M42" s="60">
        <v>2.7957139599652197E-4</v>
      </c>
      <c r="N42" s="85">
        <v>135.71246122755201</v>
      </c>
      <c r="O42" s="82">
        <v>116</v>
      </c>
      <c r="P42" s="86">
        <v>0.10193871842105</v>
      </c>
      <c r="Q42" s="82">
        <v>6.2321089320333404E-3</v>
      </c>
      <c r="R42" s="82">
        <v>5.13642737092798E-3</v>
      </c>
      <c r="S42" s="82">
        <v>0.22749529528444601</v>
      </c>
      <c r="T42" s="85">
        <v>1.1746162183353E-2</v>
      </c>
      <c r="U42" s="82">
        <v>1.1525516489999099E-3</v>
      </c>
      <c r="V42" s="82" t="b">
        <v>1</v>
      </c>
      <c r="W42" s="94">
        <v>8.5341813995215694E-130</v>
      </c>
      <c r="X42" s="85">
        <v>117</v>
      </c>
      <c r="Y42" s="82">
        <v>0.451554005082904</v>
      </c>
      <c r="Z42" s="82">
        <v>0.122469251933341</v>
      </c>
      <c r="AA42" s="86">
        <v>2.2684150913906899E-4</v>
      </c>
    </row>
    <row r="43" spans="1:27" ht="14" customHeight="1" x14ac:dyDescent="0.15">
      <c r="A43" s="55" t="s">
        <v>56</v>
      </c>
      <c r="B43" s="8" t="s">
        <v>16</v>
      </c>
      <c r="C43" s="1" t="s">
        <v>81</v>
      </c>
      <c r="D43" s="7" t="s">
        <v>3</v>
      </c>
      <c r="E43" s="55">
        <v>117</v>
      </c>
      <c r="F43" s="55">
        <v>-0.150574216015988</v>
      </c>
      <c r="G43" s="55">
        <v>0.49974497581342497</v>
      </c>
      <c r="H43" s="55">
        <f t="shared" si="0"/>
        <v>-1.130074368610301</v>
      </c>
      <c r="I43" s="55">
        <f t="shared" si="1"/>
        <v>0.82892593657832492</v>
      </c>
      <c r="J43" s="55">
        <f t="shared" si="2"/>
        <v>0.8602138859908024</v>
      </c>
      <c r="K43" s="55">
        <f t="shared" si="3"/>
        <v>0.32300923378116808</v>
      </c>
      <c r="L43" s="55">
        <f t="shared" si="4"/>
        <v>2.2908568928178372</v>
      </c>
      <c r="M43" s="55">
        <v>0.76372825593247395</v>
      </c>
      <c r="N43" s="85">
        <v>133.99714001945401</v>
      </c>
      <c r="O43" s="82">
        <v>115</v>
      </c>
      <c r="P43" s="86">
        <v>0.10878251836321901</v>
      </c>
      <c r="Q43" s="82"/>
      <c r="R43" s="82"/>
      <c r="S43" s="82"/>
      <c r="T43" s="85"/>
      <c r="U43" s="82"/>
      <c r="V43" s="82"/>
      <c r="W43" s="94"/>
      <c r="X43" s="85"/>
      <c r="Y43" s="82"/>
      <c r="Z43" s="82"/>
      <c r="AA43" s="86"/>
    </row>
    <row r="44" spans="1:27" ht="14" customHeight="1" x14ac:dyDescent="0.15">
      <c r="A44" s="55" t="s">
        <v>56</v>
      </c>
      <c r="B44" s="8" t="s">
        <v>16</v>
      </c>
      <c r="C44" s="1" t="s">
        <v>81</v>
      </c>
      <c r="D44" s="7" t="s">
        <v>2</v>
      </c>
      <c r="E44" s="55">
        <v>117</v>
      </c>
      <c r="F44" s="55">
        <v>0.29005637451843402</v>
      </c>
      <c r="G44" s="55">
        <v>0.46314034846664598</v>
      </c>
      <c r="H44" s="55">
        <f t="shared" si="0"/>
        <v>-0.61769870847619213</v>
      </c>
      <c r="I44" s="55">
        <f t="shared" si="1"/>
        <v>1.1978114575130601</v>
      </c>
      <c r="J44" s="55">
        <f t="shared" si="2"/>
        <v>1.3365028306052125</v>
      </c>
      <c r="K44" s="55">
        <f t="shared" si="3"/>
        <v>0.53918383012397264</v>
      </c>
      <c r="L44" s="55">
        <f t="shared" si="4"/>
        <v>3.3128586512044347</v>
      </c>
      <c r="M44" s="55">
        <v>0.53236058625399996</v>
      </c>
      <c r="N44" s="85" t="s">
        <v>82</v>
      </c>
      <c r="O44" s="82" t="s">
        <v>82</v>
      </c>
      <c r="P44" s="86" t="s">
        <v>82</v>
      </c>
      <c r="Q44" s="82"/>
      <c r="R44" s="82"/>
      <c r="S44" s="82"/>
      <c r="T44" s="85"/>
      <c r="U44" s="82"/>
      <c r="V44" s="82"/>
      <c r="W44" s="94"/>
      <c r="X44" s="85"/>
      <c r="Y44" s="82"/>
      <c r="Z44" s="82"/>
      <c r="AA44" s="86"/>
    </row>
    <row r="45" spans="1:27" ht="14" customHeight="1" x14ac:dyDescent="0.15">
      <c r="A45" s="55" t="s">
        <v>56</v>
      </c>
      <c r="B45" s="8" t="s">
        <v>16</v>
      </c>
      <c r="C45" s="1" t="s">
        <v>81</v>
      </c>
      <c r="D45" s="7" t="s">
        <v>1</v>
      </c>
      <c r="E45" s="55">
        <v>117</v>
      </c>
      <c r="F45" s="55">
        <v>0.45048280000228902</v>
      </c>
      <c r="G45" s="55">
        <v>0.17158161232553501</v>
      </c>
      <c r="H45" s="55">
        <f t="shared" si="0"/>
        <v>0.11418283984424038</v>
      </c>
      <c r="I45" s="55">
        <f t="shared" si="1"/>
        <v>0.78678276016033766</v>
      </c>
      <c r="J45" s="55">
        <f t="shared" si="2"/>
        <v>1.5690695494298577</v>
      </c>
      <c r="K45" s="55">
        <f t="shared" si="3"/>
        <v>1.1209570617628415</v>
      </c>
      <c r="L45" s="55">
        <f t="shared" si="4"/>
        <v>2.1963189625446087</v>
      </c>
      <c r="M45" s="55">
        <v>8.6528805196574299E-3</v>
      </c>
      <c r="N45" s="85" t="s">
        <v>82</v>
      </c>
      <c r="O45" s="82" t="s">
        <v>82</v>
      </c>
      <c r="P45" s="86" t="s">
        <v>82</v>
      </c>
      <c r="Q45" s="82"/>
      <c r="R45" s="82"/>
      <c r="S45" s="82"/>
      <c r="T45" s="85"/>
      <c r="U45" s="82"/>
      <c r="V45" s="82"/>
      <c r="W45" s="94"/>
      <c r="X45" s="85"/>
      <c r="Y45" s="82"/>
      <c r="Z45" s="82"/>
      <c r="AA45" s="86"/>
    </row>
    <row r="46" spans="1:27" ht="14" customHeight="1" x14ac:dyDescent="0.15">
      <c r="A46" s="55" t="s">
        <v>56</v>
      </c>
      <c r="B46" s="8" t="s">
        <v>16</v>
      </c>
      <c r="C46" s="1" t="s">
        <v>81</v>
      </c>
      <c r="D46" s="7" t="s">
        <v>0</v>
      </c>
      <c r="E46" s="55">
        <v>117</v>
      </c>
      <c r="F46" s="55">
        <v>0.43441810181093599</v>
      </c>
      <c r="G46" s="55">
        <v>0.37495122183597202</v>
      </c>
      <c r="H46" s="55">
        <f t="shared" si="0"/>
        <v>-0.30048629298756913</v>
      </c>
      <c r="I46" s="55">
        <f t="shared" si="1"/>
        <v>1.1693224966094411</v>
      </c>
      <c r="J46" s="55">
        <f t="shared" si="2"/>
        <v>1.5440643092609325</v>
      </c>
      <c r="K46" s="55">
        <f t="shared" si="3"/>
        <v>0.74045805355640837</v>
      </c>
      <c r="L46" s="55">
        <f t="shared" si="4"/>
        <v>3.2198104668893532</v>
      </c>
      <c r="M46" s="55">
        <v>0.248999340400758</v>
      </c>
      <c r="N46" s="85" t="s">
        <v>82</v>
      </c>
      <c r="O46" s="82" t="s">
        <v>82</v>
      </c>
      <c r="P46" s="86" t="s">
        <v>82</v>
      </c>
      <c r="Q46" s="82"/>
      <c r="R46" s="82"/>
      <c r="S46" s="82"/>
      <c r="T46" s="85"/>
      <c r="U46" s="82"/>
      <c r="V46" s="82"/>
      <c r="W46" s="94"/>
      <c r="X46" s="85"/>
      <c r="Y46" s="82"/>
      <c r="Z46" s="82"/>
      <c r="AA46" s="86"/>
    </row>
    <row r="47" spans="1:27" ht="14" customHeight="1" x14ac:dyDescent="0.15">
      <c r="A47" s="7"/>
      <c r="B47" s="8"/>
      <c r="D47" s="7"/>
      <c r="E47" s="55"/>
      <c r="F47" s="55"/>
      <c r="G47" s="55"/>
      <c r="H47" s="55"/>
      <c r="I47" s="55"/>
      <c r="J47" s="55"/>
      <c r="K47" s="55"/>
      <c r="L47" s="55"/>
      <c r="M47" s="55"/>
      <c r="N47" s="85"/>
      <c r="O47" s="82"/>
      <c r="P47" s="86"/>
      <c r="Q47" s="82"/>
      <c r="R47" s="82"/>
      <c r="S47" s="82"/>
      <c r="T47" s="85"/>
      <c r="U47" s="82"/>
      <c r="V47" s="82"/>
      <c r="W47" s="94"/>
      <c r="X47" s="85"/>
      <c r="Y47" s="82"/>
      <c r="Z47" s="82"/>
      <c r="AA47" s="86"/>
    </row>
    <row r="48" spans="1:27" ht="14" customHeight="1" x14ac:dyDescent="0.15">
      <c r="A48" s="55" t="s">
        <v>71</v>
      </c>
      <c r="B48" s="8" t="s">
        <v>8</v>
      </c>
      <c r="C48" s="1" t="s">
        <v>81</v>
      </c>
      <c r="D48" s="7" t="s">
        <v>4</v>
      </c>
      <c r="E48" s="55">
        <v>117</v>
      </c>
      <c r="F48" s="55">
        <v>-0.46384325663174703</v>
      </c>
      <c r="G48" s="55">
        <v>0.80646992983932397</v>
      </c>
      <c r="H48" s="55">
        <f t="shared" si="0"/>
        <v>-2.0445243191168219</v>
      </c>
      <c r="I48" s="55">
        <f t="shared" si="1"/>
        <v>1.1168378058533279</v>
      </c>
      <c r="J48" s="55">
        <f t="shared" si="2"/>
        <v>0.62886211670874737</v>
      </c>
      <c r="K48" s="55">
        <f t="shared" si="3"/>
        <v>0.12944174830030322</v>
      </c>
      <c r="L48" s="55">
        <f t="shared" si="4"/>
        <v>3.0551778465934074</v>
      </c>
      <c r="M48" s="55">
        <v>0.56518811368272304</v>
      </c>
      <c r="N48" s="85">
        <v>101.704443191191</v>
      </c>
      <c r="O48" s="82">
        <v>116</v>
      </c>
      <c r="P48" s="86">
        <v>0.82533361933971605</v>
      </c>
      <c r="Q48" s="82">
        <v>3.2379167813031698E-2</v>
      </c>
      <c r="R48" s="82">
        <v>3.4436905775892299E-2</v>
      </c>
      <c r="S48" s="82">
        <v>0.349062112094424</v>
      </c>
      <c r="T48" s="85">
        <v>1.1746162183353E-2</v>
      </c>
      <c r="U48" s="82">
        <v>8.3655892980123595E-4</v>
      </c>
      <c r="V48" s="82" t="b">
        <v>1</v>
      </c>
      <c r="W48" s="94">
        <v>1.49447032078829E-147</v>
      </c>
      <c r="X48" s="85">
        <v>117</v>
      </c>
      <c r="Y48" s="82">
        <v>-0.41598312842012403</v>
      </c>
      <c r="Z48" s="82">
        <v>0.84833875617879795</v>
      </c>
      <c r="AA48" s="86">
        <v>0.62388606850033501</v>
      </c>
    </row>
    <row r="49" spans="1:27" ht="14" customHeight="1" x14ac:dyDescent="0.15">
      <c r="A49" s="55" t="s">
        <v>71</v>
      </c>
      <c r="B49" s="8" t="s">
        <v>8</v>
      </c>
      <c r="C49" s="1" t="s">
        <v>81</v>
      </c>
      <c r="D49" s="7" t="s">
        <v>3</v>
      </c>
      <c r="E49" s="55">
        <v>117</v>
      </c>
      <c r="F49" s="55">
        <v>-3.5212112039578001</v>
      </c>
      <c r="G49" s="55">
        <v>3.3501844928065601</v>
      </c>
      <c r="H49" s="55">
        <f t="shared" si="0"/>
        <v>-10.087572809858656</v>
      </c>
      <c r="I49" s="55">
        <f t="shared" si="1"/>
        <v>3.0451504019430571</v>
      </c>
      <c r="J49" s="55">
        <f t="shared" si="2"/>
        <v>2.9563605917513107E-2</v>
      </c>
      <c r="K49" s="55">
        <f t="shared" si="3"/>
        <v>4.1593243911551411E-5</v>
      </c>
      <c r="L49" s="55">
        <f t="shared" si="4"/>
        <v>21.013191390039303</v>
      </c>
      <c r="M49" s="55">
        <v>0.29543927838877099</v>
      </c>
      <c r="N49" s="85">
        <v>100.820380382835</v>
      </c>
      <c r="O49" s="82">
        <v>115</v>
      </c>
      <c r="P49" s="86">
        <v>0.82432754697146304</v>
      </c>
      <c r="Q49" s="82"/>
      <c r="R49" s="82"/>
      <c r="S49" s="82"/>
      <c r="T49" s="85"/>
      <c r="U49" s="82"/>
      <c r="V49" s="82"/>
      <c r="W49" s="94"/>
      <c r="X49" s="85"/>
      <c r="Y49" s="82"/>
      <c r="Z49" s="82"/>
      <c r="AA49" s="86"/>
    </row>
    <row r="50" spans="1:27" ht="14" customHeight="1" x14ac:dyDescent="0.15">
      <c r="A50" s="55" t="s">
        <v>71</v>
      </c>
      <c r="B50" s="8" t="s">
        <v>8</v>
      </c>
      <c r="C50" s="1" t="s">
        <v>81</v>
      </c>
      <c r="D50" s="7" t="s">
        <v>2</v>
      </c>
      <c r="E50" s="55">
        <v>117</v>
      </c>
      <c r="F50" s="55">
        <v>2.1810486880600499</v>
      </c>
      <c r="G50" s="55">
        <v>3.3227457635576299</v>
      </c>
      <c r="H50" s="55">
        <f t="shared" si="0"/>
        <v>-4.3315330085129045</v>
      </c>
      <c r="I50" s="55">
        <f t="shared" si="1"/>
        <v>8.6936303846330052</v>
      </c>
      <c r="J50" s="55">
        <f t="shared" si="2"/>
        <v>8.8555881405186128</v>
      </c>
      <c r="K50" s="55">
        <f t="shared" si="3"/>
        <v>1.3147376992405957E-2</v>
      </c>
      <c r="L50" s="55">
        <f t="shared" si="4"/>
        <v>5964.7974922899748</v>
      </c>
      <c r="M50" s="55">
        <v>0.51286711437105503</v>
      </c>
      <c r="N50" s="85" t="s">
        <v>82</v>
      </c>
      <c r="O50" s="82" t="s">
        <v>82</v>
      </c>
      <c r="P50" s="86" t="s">
        <v>82</v>
      </c>
      <c r="Q50" s="82"/>
      <c r="R50" s="82"/>
      <c r="S50" s="82"/>
      <c r="T50" s="85"/>
      <c r="U50" s="82"/>
      <c r="V50" s="82"/>
      <c r="W50" s="94"/>
      <c r="X50" s="85"/>
      <c r="Y50" s="82"/>
      <c r="Z50" s="82"/>
      <c r="AA50" s="86"/>
    </row>
    <row r="51" spans="1:27" ht="14" customHeight="1" x14ac:dyDescent="0.15">
      <c r="A51" s="55" t="s">
        <v>71</v>
      </c>
      <c r="B51" s="8" t="s">
        <v>8</v>
      </c>
      <c r="C51" s="1" t="s">
        <v>81</v>
      </c>
      <c r="D51" s="7" t="s">
        <v>1</v>
      </c>
      <c r="E51" s="55">
        <v>117</v>
      </c>
      <c r="F51" s="55">
        <v>0.82753479440403499</v>
      </c>
      <c r="G51" s="55">
        <v>1.1702110785920901</v>
      </c>
      <c r="H51" s="55">
        <f t="shared" si="0"/>
        <v>-1.4660789196364616</v>
      </c>
      <c r="I51" s="55">
        <f t="shared" si="1"/>
        <v>3.1211485084445316</v>
      </c>
      <c r="J51" s="55">
        <f t="shared" si="2"/>
        <v>2.2876722008722195</v>
      </c>
      <c r="K51" s="55">
        <f t="shared" si="3"/>
        <v>0.23082881134161379</v>
      </c>
      <c r="L51" s="55">
        <f t="shared" si="4"/>
        <v>22.67240414325202</v>
      </c>
      <c r="M51" s="55">
        <v>0.47946263090011298</v>
      </c>
      <c r="N51" s="85" t="s">
        <v>82</v>
      </c>
      <c r="O51" s="82" t="s">
        <v>82</v>
      </c>
      <c r="P51" s="86" t="s">
        <v>82</v>
      </c>
      <c r="Q51" s="82"/>
      <c r="R51" s="82"/>
      <c r="S51" s="82"/>
      <c r="T51" s="85"/>
      <c r="U51" s="82"/>
      <c r="V51" s="82"/>
      <c r="W51" s="94"/>
      <c r="X51" s="85"/>
      <c r="Y51" s="82"/>
      <c r="Z51" s="82"/>
      <c r="AA51" s="86"/>
    </row>
    <row r="52" spans="1:27" ht="14" customHeight="1" x14ac:dyDescent="0.15">
      <c r="A52" s="55" t="s">
        <v>71</v>
      </c>
      <c r="B52" s="8" t="s">
        <v>8</v>
      </c>
      <c r="C52" s="1" t="s">
        <v>81</v>
      </c>
      <c r="D52" s="7" t="s">
        <v>0</v>
      </c>
      <c r="E52" s="55">
        <v>117</v>
      </c>
      <c r="F52" s="55">
        <v>1.6735873198364599</v>
      </c>
      <c r="G52" s="55">
        <v>2.85428182475931</v>
      </c>
      <c r="H52" s="55">
        <f t="shared" si="0"/>
        <v>-3.9208050566917878</v>
      </c>
      <c r="I52" s="55">
        <f t="shared" si="1"/>
        <v>7.2679796963647076</v>
      </c>
      <c r="J52" s="55">
        <f t="shared" si="2"/>
        <v>5.3312584637851712</v>
      </c>
      <c r="K52" s="55">
        <f t="shared" si="3"/>
        <v>1.9825127966217094E-2</v>
      </c>
      <c r="L52" s="55">
        <f t="shared" si="4"/>
        <v>1433.651114692118</v>
      </c>
      <c r="M52" s="55">
        <v>0.55878448954097604</v>
      </c>
      <c r="N52" s="85" t="s">
        <v>82</v>
      </c>
      <c r="O52" s="82" t="s">
        <v>82</v>
      </c>
      <c r="P52" s="86" t="s">
        <v>82</v>
      </c>
      <c r="Q52" s="82"/>
      <c r="R52" s="82"/>
      <c r="S52" s="82"/>
      <c r="T52" s="85"/>
      <c r="U52" s="82"/>
      <c r="V52" s="82"/>
      <c r="W52" s="94"/>
      <c r="X52" s="85"/>
      <c r="Y52" s="82"/>
      <c r="Z52" s="82"/>
      <c r="AA52" s="86"/>
    </row>
    <row r="53" spans="1:27" ht="14" customHeight="1" x14ac:dyDescent="0.15">
      <c r="A53" s="7"/>
      <c r="B53" s="8"/>
      <c r="D53" s="7"/>
      <c r="E53" s="55"/>
      <c r="F53" s="55"/>
      <c r="G53" s="55"/>
      <c r="H53" s="55"/>
      <c r="I53" s="55"/>
      <c r="J53" s="55"/>
      <c r="K53" s="55"/>
      <c r="L53" s="55"/>
      <c r="M53" s="55"/>
      <c r="N53" s="85"/>
      <c r="O53" s="82"/>
      <c r="P53" s="86"/>
      <c r="Q53" s="82"/>
      <c r="R53" s="82"/>
      <c r="S53" s="82"/>
      <c r="T53" s="85"/>
      <c r="U53" s="82"/>
      <c r="V53" s="82"/>
      <c r="W53" s="94"/>
      <c r="X53" s="85"/>
      <c r="Y53" s="82"/>
      <c r="Z53" s="82"/>
      <c r="AA53" s="86"/>
    </row>
    <row r="54" spans="1:27" ht="14" customHeight="1" x14ac:dyDescent="0.15">
      <c r="A54" s="55" t="s">
        <v>68</v>
      </c>
      <c r="B54" s="8" t="s">
        <v>11</v>
      </c>
      <c r="C54" s="1" t="s">
        <v>81</v>
      </c>
      <c r="D54" s="7" t="s">
        <v>4</v>
      </c>
      <c r="E54" s="55">
        <v>117</v>
      </c>
      <c r="F54" s="55">
        <v>0.60768794989385599</v>
      </c>
      <c r="G54" s="55">
        <v>0.31706427215291799</v>
      </c>
      <c r="H54" s="55">
        <f t="shared" si="0"/>
        <v>-1.3758023525863305E-2</v>
      </c>
      <c r="I54" s="55">
        <f t="shared" si="1"/>
        <v>1.2291339233135754</v>
      </c>
      <c r="J54" s="55">
        <f t="shared" si="2"/>
        <v>1.8361811444645439</v>
      </c>
      <c r="K54" s="55">
        <f t="shared" si="3"/>
        <v>0.98633618554140068</v>
      </c>
      <c r="L54" s="55">
        <f t="shared" si="4"/>
        <v>3.418267771892066</v>
      </c>
      <c r="M54" s="55">
        <v>5.5287739134770898E-2</v>
      </c>
      <c r="N54" s="85">
        <v>113.17996063218401</v>
      </c>
      <c r="O54" s="82">
        <v>116</v>
      </c>
      <c r="P54" s="86">
        <v>0.55677222881375699</v>
      </c>
      <c r="Q54" s="82">
        <v>5.2922675055454803E-3</v>
      </c>
      <c r="R54" s="82">
        <v>1.35445267536854E-2</v>
      </c>
      <c r="S54" s="82">
        <v>0.69671891932685903</v>
      </c>
      <c r="T54" s="85">
        <v>1.1746162183353E-2</v>
      </c>
      <c r="U54" s="82">
        <v>9.2493347600310799E-4</v>
      </c>
      <c r="V54" s="82" t="b">
        <v>1</v>
      </c>
      <c r="W54" s="94">
        <v>3.5971735478716199E-142</v>
      </c>
      <c r="X54" s="85">
        <v>117</v>
      </c>
      <c r="Y54" s="82">
        <v>0.494415714356711</v>
      </c>
      <c r="Z54" s="82">
        <v>0.33340489305064502</v>
      </c>
      <c r="AA54" s="86">
        <v>0.13809333156948</v>
      </c>
    </row>
    <row r="55" spans="1:27" ht="14" customHeight="1" x14ac:dyDescent="0.15">
      <c r="A55" s="55" t="s">
        <v>68</v>
      </c>
      <c r="B55" s="8" t="s">
        <v>11</v>
      </c>
      <c r="C55" s="1" t="s">
        <v>81</v>
      </c>
      <c r="D55" s="7" t="s">
        <v>3</v>
      </c>
      <c r="E55" s="55">
        <v>117</v>
      </c>
      <c r="F55" s="55">
        <v>0.107892289038612</v>
      </c>
      <c r="G55" s="55">
        <v>1.31783994958805</v>
      </c>
      <c r="H55" s="55">
        <f t="shared" si="0"/>
        <v>-2.4750740121539661</v>
      </c>
      <c r="I55" s="55">
        <f t="shared" si="1"/>
        <v>2.6908585902311897</v>
      </c>
      <c r="J55" s="55">
        <f t="shared" si="2"/>
        <v>1.1139277566949446</v>
      </c>
      <c r="K55" s="55">
        <f t="shared" si="3"/>
        <v>8.4156761403625477E-2</v>
      </c>
      <c r="L55" s="55">
        <f t="shared" si="4"/>
        <v>14.744329824958969</v>
      </c>
      <c r="M55" s="55">
        <v>0.93489197229638299</v>
      </c>
      <c r="N55" s="85">
        <v>113.02728985882599</v>
      </c>
      <c r="O55" s="82">
        <v>115</v>
      </c>
      <c r="P55" s="86">
        <v>0.53457997126915602</v>
      </c>
      <c r="Q55" s="82"/>
      <c r="R55" s="82"/>
      <c r="S55" s="82"/>
      <c r="T55" s="85"/>
      <c r="U55" s="82"/>
      <c r="V55" s="82"/>
      <c r="W55" s="94"/>
      <c r="X55" s="85"/>
      <c r="Y55" s="82"/>
      <c r="Z55" s="82"/>
      <c r="AA55" s="86"/>
    </row>
    <row r="56" spans="1:27" ht="14" customHeight="1" x14ac:dyDescent="0.15">
      <c r="A56" s="55" t="s">
        <v>68</v>
      </c>
      <c r="B56" s="8" t="s">
        <v>11</v>
      </c>
      <c r="C56" s="1" t="s">
        <v>81</v>
      </c>
      <c r="D56" s="7" t="s">
        <v>2</v>
      </c>
      <c r="E56" s="55">
        <v>117</v>
      </c>
      <c r="F56" s="55">
        <v>-1.1178568498695101</v>
      </c>
      <c r="G56" s="55">
        <v>1.2014996586323901</v>
      </c>
      <c r="H56" s="55">
        <f t="shared" si="0"/>
        <v>-3.4727961807889947</v>
      </c>
      <c r="I56" s="55">
        <f t="shared" si="1"/>
        <v>1.2370824810499745</v>
      </c>
      <c r="J56" s="55">
        <f t="shared" si="2"/>
        <v>0.32697981105968416</v>
      </c>
      <c r="K56" s="55">
        <f t="shared" si="3"/>
        <v>3.1030143350641567E-2</v>
      </c>
      <c r="L56" s="55">
        <f t="shared" si="4"/>
        <v>3.4455463396502877</v>
      </c>
      <c r="M56" s="55">
        <v>0.35410414717072702</v>
      </c>
      <c r="N56" s="85" t="s">
        <v>82</v>
      </c>
      <c r="O56" s="82" t="s">
        <v>82</v>
      </c>
      <c r="P56" s="86" t="s">
        <v>82</v>
      </c>
      <c r="Q56" s="82"/>
      <c r="R56" s="82"/>
      <c r="S56" s="82"/>
      <c r="T56" s="85"/>
      <c r="U56" s="82"/>
      <c r="V56" s="82"/>
      <c r="W56" s="94"/>
      <c r="X56" s="85"/>
      <c r="Y56" s="82"/>
      <c r="Z56" s="82"/>
      <c r="AA56" s="86"/>
    </row>
    <row r="57" spans="1:27" ht="14" customHeight="1" x14ac:dyDescent="0.15">
      <c r="A57" s="55" t="s">
        <v>68</v>
      </c>
      <c r="B57" s="8" t="s">
        <v>11</v>
      </c>
      <c r="C57" s="1" t="s">
        <v>81</v>
      </c>
      <c r="D57" s="7" t="s">
        <v>1</v>
      </c>
      <c r="E57" s="55">
        <v>117</v>
      </c>
      <c r="F57" s="55">
        <v>0.27653176871990098</v>
      </c>
      <c r="G57" s="55">
        <v>0.47828331386644302</v>
      </c>
      <c r="H57" s="55">
        <f t="shared" si="0"/>
        <v>-0.66090352645832739</v>
      </c>
      <c r="I57" s="55">
        <f t="shared" si="1"/>
        <v>1.2139670638981293</v>
      </c>
      <c r="J57" s="55">
        <f t="shared" si="2"/>
        <v>1.3185488406611867</v>
      </c>
      <c r="K57" s="55">
        <f t="shared" si="3"/>
        <v>0.51638455654083348</v>
      </c>
      <c r="L57" s="55">
        <f t="shared" si="4"/>
        <v>3.3668145632691484</v>
      </c>
      <c r="M57" s="55">
        <v>0.56314553268253198</v>
      </c>
      <c r="N57" s="85" t="s">
        <v>82</v>
      </c>
      <c r="O57" s="82" t="s">
        <v>82</v>
      </c>
      <c r="P57" s="86" t="s">
        <v>82</v>
      </c>
      <c r="Q57" s="82"/>
      <c r="R57" s="82"/>
      <c r="S57" s="82"/>
      <c r="T57" s="85"/>
      <c r="U57" s="82"/>
      <c r="V57" s="82"/>
      <c r="W57" s="94"/>
      <c r="X57" s="85"/>
      <c r="Y57" s="82"/>
      <c r="Z57" s="82"/>
      <c r="AA57" s="86"/>
    </row>
    <row r="58" spans="1:27" ht="14" customHeight="1" x14ac:dyDescent="0.15">
      <c r="A58" s="55" t="s">
        <v>68</v>
      </c>
      <c r="B58" s="8" t="s">
        <v>11</v>
      </c>
      <c r="C58" s="1" t="s">
        <v>81</v>
      </c>
      <c r="D58" s="7" t="s">
        <v>0</v>
      </c>
      <c r="E58" s="55">
        <v>117</v>
      </c>
      <c r="F58" s="55">
        <v>-1.0686355405415799</v>
      </c>
      <c r="G58" s="55">
        <v>1.09128214061527</v>
      </c>
      <c r="H58" s="55">
        <f t="shared" si="0"/>
        <v>-3.2075485361475091</v>
      </c>
      <c r="I58" s="55">
        <f t="shared" si="1"/>
        <v>1.0702774550643492</v>
      </c>
      <c r="J58" s="55">
        <f t="shared" si="2"/>
        <v>0.34347685807787726</v>
      </c>
      <c r="K58" s="55">
        <f t="shared" si="3"/>
        <v>4.045566741489489E-2</v>
      </c>
      <c r="L58" s="55">
        <f t="shared" si="4"/>
        <v>2.9161884990090146</v>
      </c>
      <c r="M58" s="55">
        <v>0.32949548262582001</v>
      </c>
      <c r="N58" s="85" t="s">
        <v>82</v>
      </c>
      <c r="O58" s="82" t="s">
        <v>82</v>
      </c>
      <c r="P58" s="86" t="s">
        <v>82</v>
      </c>
      <c r="Q58" s="82"/>
      <c r="R58" s="82"/>
      <c r="S58" s="82"/>
      <c r="T58" s="85"/>
      <c r="U58" s="82"/>
      <c r="V58" s="82"/>
      <c r="W58" s="94"/>
      <c r="X58" s="85"/>
      <c r="Y58" s="82"/>
      <c r="Z58" s="82"/>
      <c r="AA58" s="86"/>
    </row>
    <row r="59" spans="1:27" ht="14" customHeight="1" x14ac:dyDescent="0.15">
      <c r="A59" s="7"/>
      <c r="B59" s="8"/>
      <c r="D59" s="7"/>
      <c r="E59" s="55"/>
      <c r="F59" s="55"/>
      <c r="G59" s="55"/>
      <c r="H59" s="55"/>
      <c r="I59" s="55"/>
      <c r="J59" s="55"/>
      <c r="K59" s="55"/>
      <c r="L59" s="55"/>
      <c r="M59" s="55"/>
      <c r="N59" s="85"/>
      <c r="O59" s="82"/>
      <c r="P59" s="86"/>
      <c r="Q59" s="82"/>
      <c r="R59" s="82"/>
      <c r="S59" s="82"/>
      <c r="T59" s="85"/>
      <c r="U59" s="82"/>
      <c r="V59" s="82"/>
      <c r="W59" s="94"/>
      <c r="X59" s="85"/>
      <c r="Y59" s="82"/>
      <c r="Z59" s="82"/>
      <c r="AA59" s="86"/>
    </row>
    <row r="60" spans="1:27" ht="14" customHeight="1" x14ac:dyDescent="0.15">
      <c r="A60" s="55" t="s">
        <v>59</v>
      </c>
      <c r="B60" s="8" t="s">
        <v>60</v>
      </c>
      <c r="C60" s="11" t="s">
        <v>81</v>
      </c>
      <c r="D60" s="79" t="s">
        <v>4</v>
      </c>
      <c r="E60" s="60">
        <v>117</v>
      </c>
      <c r="F60" s="60">
        <v>0.50807475166997096</v>
      </c>
      <c r="G60" s="60">
        <v>0.134987671722759</v>
      </c>
      <c r="H60" s="60">
        <f t="shared" si="0"/>
        <v>0.24349891509336336</v>
      </c>
      <c r="I60" s="60">
        <f t="shared" si="1"/>
        <v>0.77265058824657862</v>
      </c>
      <c r="J60" s="60">
        <f t="shared" si="2"/>
        <v>1.662088180142608</v>
      </c>
      <c r="K60" s="60">
        <f t="shared" si="3"/>
        <v>1.2757049338191642</v>
      </c>
      <c r="L60" s="60">
        <f t="shared" si="4"/>
        <v>2.1654984983865919</v>
      </c>
      <c r="M60" s="60">
        <v>1.6731030997065599E-4</v>
      </c>
      <c r="N60" s="85">
        <v>132.87175790070799</v>
      </c>
      <c r="O60" s="82">
        <v>116</v>
      </c>
      <c r="P60" s="86">
        <v>0.13536058354852601</v>
      </c>
      <c r="Q60" s="82">
        <v>-8.9707731101458105E-3</v>
      </c>
      <c r="R60" s="82">
        <v>5.7314490892760696E-3</v>
      </c>
      <c r="S60" s="82">
        <v>0.12028741726233701</v>
      </c>
      <c r="T60" s="85">
        <v>1.1746162183353E-2</v>
      </c>
      <c r="U60" s="82">
        <v>1.1819014486879899E-3</v>
      </c>
      <c r="V60" s="82" t="b">
        <v>1</v>
      </c>
      <c r="W60" s="94">
        <v>2.4866240345087098E-128</v>
      </c>
      <c r="X60" s="85">
        <v>117</v>
      </c>
      <c r="Y60" s="82">
        <v>0.466700637357157</v>
      </c>
      <c r="Z60" s="82">
        <v>0.13651227663691101</v>
      </c>
      <c r="AA60" s="86">
        <v>6.2910697110000395E-4</v>
      </c>
    </row>
    <row r="61" spans="1:27" ht="14" customHeight="1" x14ac:dyDescent="0.15">
      <c r="A61" s="55" t="s">
        <v>59</v>
      </c>
      <c r="B61" s="8" t="s">
        <v>60</v>
      </c>
      <c r="C61" s="1" t="s">
        <v>81</v>
      </c>
      <c r="D61" s="7" t="s">
        <v>3</v>
      </c>
      <c r="E61" s="55">
        <v>117</v>
      </c>
      <c r="F61" s="55">
        <v>1.35543488993626</v>
      </c>
      <c r="G61" s="55">
        <v>0.55775404261514505</v>
      </c>
      <c r="H61" s="55">
        <f t="shared" si="0"/>
        <v>0.2622369664105757</v>
      </c>
      <c r="I61" s="55">
        <f t="shared" si="1"/>
        <v>2.4486328134619444</v>
      </c>
      <c r="J61" s="55">
        <f t="shared" si="2"/>
        <v>3.8784472876161136</v>
      </c>
      <c r="K61" s="55">
        <f t="shared" si="3"/>
        <v>1.2998345230586801</v>
      </c>
      <c r="L61" s="55">
        <f t="shared" si="4"/>
        <v>11.5725141131197</v>
      </c>
      <c r="M61" s="55">
        <v>1.6637786223526799E-2</v>
      </c>
      <c r="N61" s="85">
        <v>130.10028101222699</v>
      </c>
      <c r="O61" s="82">
        <v>115</v>
      </c>
      <c r="P61" s="86">
        <v>0.158975053874258</v>
      </c>
      <c r="Q61" s="82"/>
      <c r="R61" s="82"/>
      <c r="S61" s="82"/>
      <c r="T61" s="85"/>
      <c r="U61" s="82"/>
      <c r="V61" s="82"/>
      <c r="W61" s="94"/>
      <c r="X61" s="85"/>
      <c r="Y61" s="82"/>
      <c r="Z61" s="82"/>
      <c r="AA61" s="86"/>
    </row>
    <row r="62" spans="1:27" ht="14" customHeight="1" x14ac:dyDescent="0.15">
      <c r="A62" s="55" t="s">
        <v>59</v>
      </c>
      <c r="B62" s="8" t="s">
        <v>60</v>
      </c>
      <c r="C62" s="1" t="s">
        <v>81</v>
      </c>
      <c r="D62" s="7" t="s">
        <v>2</v>
      </c>
      <c r="E62" s="55">
        <v>117</v>
      </c>
      <c r="F62" s="55">
        <v>0.50778818818956895</v>
      </c>
      <c r="G62" s="55">
        <v>0.53645502309863902</v>
      </c>
      <c r="H62" s="55">
        <f t="shared" si="0"/>
        <v>-0.54366365708376341</v>
      </c>
      <c r="I62" s="55">
        <f t="shared" si="1"/>
        <v>1.5592400334629013</v>
      </c>
      <c r="J62" s="55">
        <f t="shared" si="2"/>
        <v>1.6616119546066537</v>
      </c>
      <c r="K62" s="55">
        <f t="shared" si="3"/>
        <v>0.58061716877457603</v>
      </c>
      <c r="L62" s="55">
        <f t="shared" si="4"/>
        <v>4.7552060741140121</v>
      </c>
      <c r="M62" s="55">
        <v>0.34582940557450997</v>
      </c>
      <c r="N62" s="85" t="s">
        <v>82</v>
      </c>
      <c r="O62" s="82" t="s">
        <v>82</v>
      </c>
      <c r="P62" s="86" t="s">
        <v>82</v>
      </c>
      <c r="Q62" s="82"/>
      <c r="R62" s="82"/>
      <c r="S62" s="82"/>
      <c r="T62" s="85"/>
      <c r="U62" s="82"/>
      <c r="V62" s="82"/>
      <c r="W62" s="94"/>
      <c r="X62" s="85"/>
      <c r="Y62" s="82"/>
      <c r="Z62" s="82"/>
      <c r="AA62" s="86"/>
    </row>
    <row r="63" spans="1:27" ht="14" customHeight="1" x14ac:dyDescent="0.15">
      <c r="A63" s="55" t="s">
        <v>59</v>
      </c>
      <c r="B63" s="8" t="s">
        <v>60</v>
      </c>
      <c r="C63" s="1" t="s">
        <v>81</v>
      </c>
      <c r="D63" s="7" t="s">
        <v>1</v>
      </c>
      <c r="E63" s="55">
        <v>117</v>
      </c>
      <c r="F63" s="55">
        <v>0.54924892021124405</v>
      </c>
      <c r="G63" s="55">
        <v>0.197185377611101</v>
      </c>
      <c r="H63" s="55">
        <f t="shared" si="0"/>
        <v>0.16276558009348613</v>
      </c>
      <c r="I63" s="55">
        <f t="shared" si="1"/>
        <v>0.93573226032900192</v>
      </c>
      <c r="J63" s="55">
        <f t="shared" si="2"/>
        <v>1.7319516953165834</v>
      </c>
      <c r="K63" s="55">
        <f t="shared" si="3"/>
        <v>1.1767608011958475</v>
      </c>
      <c r="L63" s="55">
        <f t="shared" si="4"/>
        <v>2.5490793641848679</v>
      </c>
      <c r="M63" s="55">
        <v>5.3454394406213402E-3</v>
      </c>
      <c r="N63" s="85" t="s">
        <v>82</v>
      </c>
      <c r="O63" s="82" t="s">
        <v>82</v>
      </c>
      <c r="P63" s="86" t="s">
        <v>82</v>
      </c>
      <c r="Q63" s="82"/>
      <c r="R63" s="82"/>
      <c r="S63" s="82"/>
      <c r="T63" s="85"/>
      <c r="U63" s="82"/>
      <c r="V63" s="82"/>
      <c r="W63" s="94"/>
      <c r="X63" s="85"/>
      <c r="Y63" s="82"/>
      <c r="Z63" s="82"/>
      <c r="AA63" s="86"/>
    </row>
    <row r="64" spans="1:27" ht="14" customHeight="1" x14ac:dyDescent="0.15">
      <c r="A64" s="55" t="s">
        <v>59</v>
      </c>
      <c r="B64" s="8" t="s">
        <v>60</v>
      </c>
      <c r="C64" s="1" t="s">
        <v>81</v>
      </c>
      <c r="D64" s="7" t="s">
        <v>0</v>
      </c>
      <c r="E64" s="55">
        <v>117</v>
      </c>
      <c r="F64" s="55">
        <v>0.61896732925283604</v>
      </c>
      <c r="G64" s="55">
        <v>0.49782721935982899</v>
      </c>
      <c r="H64" s="55">
        <f t="shared" si="0"/>
        <v>-0.35677402069242881</v>
      </c>
      <c r="I64" s="55">
        <f t="shared" si="1"/>
        <v>1.5947086791981009</v>
      </c>
      <c r="J64" s="55">
        <f t="shared" si="2"/>
        <v>1.8570093720840202</v>
      </c>
      <c r="K64" s="55">
        <f t="shared" si="3"/>
        <v>0.69993064970797014</v>
      </c>
      <c r="L64" s="55">
        <f t="shared" si="4"/>
        <v>4.9268935564497527</v>
      </c>
      <c r="M64" s="55">
        <v>0.21625046305482901</v>
      </c>
      <c r="N64" s="85" t="s">
        <v>82</v>
      </c>
      <c r="O64" s="82" t="s">
        <v>82</v>
      </c>
      <c r="P64" s="86" t="s">
        <v>82</v>
      </c>
      <c r="Q64" s="82"/>
      <c r="R64" s="82"/>
      <c r="S64" s="82"/>
      <c r="T64" s="85"/>
      <c r="U64" s="82"/>
      <c r="V64" s="82"/>
      <c r="W64" s="94"/>
      <c r="X64" s="85"/>
      <c r="Y64" s="82"/>
      <c r="Z64" s="82"/>
      <c r="AA64" s="86"/>
    </row>
    <row r="65" spans="1:27" ht="14" customHeight="1" x14ac:dyDescent="0.15">
      <c r="A65" s="7"/>
      <c r="B65" s="8"/>
      <c r="D65" s="7"/>
      <c r="E65" s="55"/>
      <c r="F65" s="55"/>
      <c r="G65" s="55"/>
      <c r="H65" s="55"/>
      <c r="I65" s="55"/>
      <c r="J65" s="55"/>
      <c r="K65" s="55"/>
      <c r="L65" s="55"/>
      <c r="M65" s="55"/>
      <c r="N65" s="85"/>
      <c r="O65" s="82"/>
      <c r="P65" s="86"/>
      <c r="Q65" s="82"/>
      <c r="R65" s="82"/>
      <c r="S65" s="82"/>
      <c r="T65" s="85"/>
      <c r="U65" s="82"/>
      <c r="V65" s="82"/>
      <c r="W65" s="94"/>
      <c r="X65" s="85"/>
      <c r="Y65" s="82"/>
      <c r="Z65" s="82"/>
      <c r="AA65" s="86"/>
    </row>
    <row r="66" spans="1:27" ht="14" customHeight="1" x14ac:dyDescent="0.15">
      <c r="A66" s="55" t="s">
        <v>57</v>
      </c>
      <c r="B66" s="8" t="s">
        <v>618</v>
      </c>
      <c r="C66" s="80" t="s">
        <v>81</v>
      </c>
      <c r="D66" s="85" t="s">
        <v>4</v>
      </c>
      <c r="E66" s="82">
        <v>117</v>
      </c>
      <c r="F66" s="82">
        <v>0.70200048551755401</v>
      </c>
      <c r="G66" s="82">
        <v>0.186401300291893</v>
      </c>
      <c r="H66" s="82">
        <f t="shared" ref="H66:H129" si="5">F66-1.96*G66</f>
        <v>0.33665393694544371</v>
      </c>
      <c r="I66" s="82">
        <f t="shared" ref="I66:I129" si="6">F66+1.96*G66</f>
        <v>1.0673470340896642</v>
      </c>
      <c r="J66" s="82">
        <f t="shared" ref="J66:J129" si="7">EXP(F66)</f>
        <v>2.0177852227470869</v>
      </c>
      <c r="K66" s="82">
        <f t="shared" ref="K66:K129" si="8">EXP(H66)</f>
        <v>1.4002544035658284</v>
      </c>
      <c r="L66" s="82">
        <f t="shared" ref="L66:L129" si="9">EXP(I66)</f>
        <v>2.907655348034123</v>
      </c>
      <c r="M66" s="82">
        <v>1.65836814063141E-4</v>
      </c>
      <c r="N66" s="85">
        <v>172.66644877605799</v>
      </c>
      <c r="O66" s="82">
        <v>116</v>
      </c>
      <c r="P66" s="86">
        <v>5.0729521695566399E-4</v>
      </c>
      <c r="Q66" s="82">
        <v>-1.51617776542882E-2</v>
      </c>
      <c r="R66" s="82">
        <v>7.8754435070638607E-3</v>
      </c>
      <c r="S66" s="82">
        <v>5.6674439492001502E-2</v>
      </c>
      <c r="T66" s="85">
        <v>1.1746162183353E-2</v>
      </c>
      <c r="U66" s="82">
        <v>1.5084937109756101E-3</v>
      </c>
      <c r="V66" s="82" t="b">
        <v>1</v>
      </c>
      <c r="W66" s="94">
        <v>1.2835992984001599E-113</v>
      </c>
      <c r="X66" s="85">
        <v>117</v>
      </c>
      <c r="Y66" s="82">
        <v>0.75403651972796304</v>
      </c>
      <c r="Z66" s="82">
        <v>0.18505418487473899</v>
      </c>
      <c r="AA66" s="94">
        <v>4.6077733128289399E-5</v>
      </c>
    </row>
    <row r="67" spans="1:27" ht="14" customHeight="1" x14ac:dyDescent="0.15">
      <c r="A67" s="55" t="s">
        <v>57</v>
      </c>
      <c r="B67" s="8" t="s">
        <v>618</v>
      </c>
      <c r="C67" s="1" t="s">
        <v>81</v>
      </c>
      <c r="D67" s="7" t="s">
        <v>3</v>
      </c>
      <c r="E67" s="55">
        <v>117</v>
      </c>
      <c r="F67" s="55">
        <v>2.1342745990188901</v>
      </c>
      <c r="G67" s="55">
        <v>0.76644208672280101</v>
      </c>
      <c r="H67" s="55">
        <f t="shared" si="5"/>
        <v>0.6320481090422001</v>
      </c>
      <c r="I67" s="55">
        <f t="shared" si="6"/>
        <v>3.6365010889955798</v>
      </c>
      <c r="J67" s="55">
        <f t="shared" si="7"/>
        <v>8.450913981567032</v>
      </c>
      <c r="K67" s="55">
        <f t="shared" si="8"/>
        <v>1.8814600712134613</v>
      </c>
      <c r="L67" s="55">
        <f t="shared" si="9"/>
        <v>37.958789674331811</v>
      </c>
      <c r="M67" s="55">
        <v>6.2677471042680904E-3</v>
      </c>
      <c r="N67" s="85">
        <v>167.27526553292299</v>
      </c>
      <c r="O67" s="82">
        <v>115</v>
      </c>
      <c r="P67" s="86">
        <v>1.0596468609716601E-3</v>
      </c>
      <c r="Q67" s="82"/>
      <c r="R67" s="82"/>
      <c r="S67" s="82"/>
      <c r="T67" s="85"/>
      <c r="U67" s="82"/>
      <c r="V67" s="82"/>
      <c r="W67" s="94"/>
      <c r="X67" s="85"/>
      <c r="Y67" s="82"/>
      <c r="Z67" s="82"/>
      <c r="AA67" s="94"/>
    </row>
    <row r="68" spans="1:27" ht="14" customHeight="1" x14ac:dyDescent="0.15">
      <c r="A68" s="55" t="s">
        <v>57</v>
      </c>
      <c r="B68" s="8" t="s">
        <v>618</v>
      </c>
      <c r="C68" s="1" t="s">
        <v>81</v>
      </c>
      <c r="D68" s="7" t="s">
        <v>2</v>
      </c>
      <c r="E68" s="55">
        <v>117</v>
      </c>
      <c r="F68" s="55">
        <v>0.83293837747347299</v>
      </c>
      <c r="G68" s="55">
        <v>0.66197628686853305</v>
      </c>
      <c r="H68" s="55">
        <f t="shared" si="5"/>
        <v>-0.46453514478885183</v>
      </c>
      <c r="I68" s="55">
        <f t="shared" si="6"/>
        <v>2.1304118997357979</v>
      </c>
      <c r="J68" s="55">
        <f t="shared" si="7"/>
        <v>2.3000672864224603</v>
      </c>
      <c r="K68" s="55">
        <f t="shared" si="8"/>
        <v>0.62842716494408346</v>
      </c>
      <c r="L68" s="55">
        <f t="shared" si="9"/>
        <v>8.418333606793567</v>
      </c>
      <c r="M68" s="55">
        <v>0.21082442752393599</v>
      </c>
      <c r="N68" s="85" t="s">
        <v>82</v>
      </c>
      <c r="O68" s="82" t="s">
        <v>82</v>
      </c>
      <c r="P68" s="86" t="s">
        <v>82</v>
      </c>
      <c r="Q68" s="82"/>
      <c r="R68" s="82"/>
      <c r="S68" s="82"/>
      <c r="T68" s="85"/>
      <c r="U68" s="82"/>
      <c r="V68" s="82"/>
      <c r="W68" s="94"/>
      <c r="X68" s="85"/>
      <c r="Y68" s="82"/>
      <c r="Z68" s="82"/>
      <c r="AA68" s="94"/>
    </row>
    <row r="69" spans="1:27" ht="14" customHeight="1" x14ac:dyDescent="0.15">
      <c r="A69" s="55" t="s">
        <v>57</v>
      </c>
      <c r="B69" s="8" t="s">
        <v>618</v>
      </c>
      <c r="C69" s="1" t="s">
        <v>81</v>
      </c>
      <c r="D69" s="7" t="s">
        <v>1</v>
      </c>
      <c r="E69" s="55">
        <v>117</v>
      </c>
      <c r="F69" s="55">
        <v>0.82985151810633795</v>
      </c>
      <c r="G69" s="55">
        <v>0.23495633076263001</v>
      </c>
      <c r="H69" s="55">
        <f t="shared" si="5"/>
        <v>0.36933710981158313</v>
      </c>
      <c r="I69" s="55">
        <f t="shared" si="6"/>
        <v>1.2903659264010927</v>
      </c>
      <c r="J69" s="55">
        <f t="shared" si="7"/>
        <v>2.29297824923386</v>
      </c>
      <c r="K69" s="55">
        <f t="shared" si="8"/>
        <v>1.4467752436057941</v>
      </c>
      <c r="L69" s="55">
        <f t="shared" si="9"/>
        <v>3.6341161315116937</v>
      </c>
      <c r="M69" s="55">
        <v>4.1252390466194598E-4</v>
      </c>
      <c r="N69" s="85" t="s">
        <v>82</v>
      </c>
      <c r="O69" s="82" t="s">
        <v>82</v>
      </c>
      <c r="P69" s="86" t="s">
        <v>82</v>
      </c>
      <c r="Q69" s="82"/>
      <c r="R69" s="82"/>
      <c r="S69" s="82"/>
      <c r="T69" s="85"/>
      <c r="U69" s="82"/>
      <c r="V69" s="82"/>
      <c r="W69" s="94"/>
      <c r="X69" s="85"/>
      <c r="Y69" s="82"/>
      <c r="Z69" s="82"/>
      <c r="AA69" s="94"/>
    </row>
    <row r="70" spans="1:27" ht="14" customHeight="1" x14ac:dyDescent="0.15">
      <c r="A70" s="55" t="s">
        <v>57</v>
      </c>
      <c r="B70" s="8" t="s">
        <v>618</v>
      </c>
      <c r="C70" s="1" t="s">
        <v>81</v>
      </c>
      <c r="D70" s="7" t="s">
        <v>0</v>
      </c>
      <c r="E70" s="55">
        <v>117</v>
      </c>
      <c r="F70" s="55">
        <v>1.2614666245737201</v>
      </c>
      <c r="G70" s="55">
        <v>0.65600603621116405</v>
      </c>
      <c r="H70" s="55">
        <f t="shared" si="5"/>
        <v>-2.4305206400161428E-2</v>
      </c>
      <c r="I70" s="55">
        <f t="shared" si="6"/>
        <v>2.5472384555476015</v>
      </c>
      <c r="J70" s="55">
        <f t="shared" si="7"/>
        <v>3.5305957505747787</v>
      </c>
      <c r="K70" s="55">
        <f t="shared" si="8"/>
        <v>0.9759877865772485</v>
      </c>
      <c r="L70" s="55">
        <f t="shared" si="9"/>
        <v>12.771785185643902</v>
      </c>
      <c r="M70" s="55">
        <v>5.69378350365266E-2</v>
      </c>
      <c r="N70" s="85" t="s">
        <v>82</v>
      </c>
      <c r="O70" s="82" t="s">
        <v>82</v>
      </c>
      <c r="P70" s="86" t="s">
        <v>82</v>
      </c>
      <c r="Q70" s="82"/>
      <c r="R70" s="82"/>
      <c r="S70" s="82"/>
      <c r="T70" s="85"/>
      <c r="U70" s="82"/>
      <c r="V70" s="82"/>
      <c r="W70" s="94"/>
      <c r="X70" s="85"/>
      <c r="Y70" s="82"/>
      <c r="Z70" s="82"/>
      <c r="AA70" s="94"/>
    </row>
    <row r="71" spans="1:27" ht="14" customHeight="1" x14ac:dyDescent="0.15">
      <c r="A71" s="7"/>
      <c r="B71" s="8" t="s">
        <v>189</v>
      </c>
      <c r="D71" s="7"/>
      <c r="E71" s="55"/>
      <c r="F71" s="55"/>
      <c r="G71" s="55"/>
      <c r="H71" s="55"/>
      <c r="I71" s="55"/>
      <c r="J71" s="55"/>
      <c r="K71" s="55"/>
      <c r="L71" s="55"/>
      <c r="M71" s="55"/>
      <c r="N71" s="85"/>
      <c r="O71" s="82"/>
      <c r="P71" s="86"/>
      <c r="Q71" s="82"/>
      <c r="R71" s="82"/>
      <c r="S71" s="82"/>
      <c r="T71" s="85"/>
      <c r="U71" s="82"/>
      <c r="V71" s="82"/>
      <c r="W71" s="94"/>
      <c r="X71" s="85"/>
      <c r="Y71" s="82"/>
      <c r="Z71" s="82"/>
      <c r="AA71" s="94"/>
    </row>
    <row r="72" spans="1:27" ht="14" customHeight="1" x14ac:dyDescent="0.15">
      <c r="A72" s="55" t="s">
        <v>57</v>
      </c>
      <c r="B72" s="8" t="s">
        <v>618</v>
      </c>
      <c r="C72" s="11" t="s">
        <v>81</v>
      </c>
      <c r="D72" s="79" t="s">
        <v>4</v>
      </c>
      <c r="E72" s="11">
        <v>112</v>
      </c>
      <c r="F72" s="11">
        <v>0.72702285810030298</v>
      </c>
      <c r="G72" s="11">
        <v>0.17386774398715699</v>
      </c>
      <c r="H72" s="60">
        <f t="shared" ref="H72:H76" si="10">F72-1.96*G72</f>
        <v>0.38624207988547532</v>
      </c>
      <c r="I72" s="60">
        <f t="shared" ref="I72:I76" si="11">F72+1.96*G72</f>
        <v>1.0678036363151306</v>
      </c>
      <c r="J72" s="60">
        <f t="shared" ref="J72:J76" si="12">EXP(F72)</f>
        <v>2.0689119852401565</v>
      </c>
      <c r="K72" s="60">
        <f t="shared" ref="K72:K76" si="13">EXP(H72)</f>
        <v>1.4714408339316023</v>
      </c>
      <c r="L72" s="60">
        <f t="shared" ref="L72:L76" si="14">EXP(I72)</f>
        <v>2.908983293085186</v>
      </c>
      <c r="M72" s="88">
        <v>2.8962971823629699E-5</v>
      </c>
      <c r="N72" s="85">
        <v>139.15953313544799</v>
      </c>
      <c r="O72" s="82">
        <v>111</v>
      </c>
      <c r="P72" s="86">
        <v>3.6393931989154998E-2</v>
      </c>
      <c r="Q72" s="80">
        <v>-1.4395962998545E-2</v>
      </c>
      <c r="R72" s="80">
        <v>7.39421130758907E-3</v>
      </c>
      <c r="S72" s="80">
        <v>5.4093501051500598E-2</v>
      </c>
      <c r="T72" s="85">
        <v>1.1464128935303301E-2</v>
      </c>
      <c r="U72" s="82">
        <v>1.3419188673090699E-3</v>
      </c>
      <c r="V72" s="82" t="b">
        <v>1</v>
      </c>
      <c r="W72" s="94">
        <v>1.3583209805905699E-111</v>
      </c>
      <c r="X72" s="85">
        <v>112</v>
      </c>
      <c r="Y72" s="82">
        <v>0.77395409864596199</v>
      </c>
      <c r="Z72" s="82">
        <v>0.17857885186144601</v>
      </c>
      <c r="AA72" s="94">
        <v>1.4644894046483299E-5</v>
      </c>
    </row>
    <row r="73" spans="1:27" ht="14" customHeight="1" x14ac:dyDescent="0.15">
      <c r="A73" s="55" t="s">
        <v>57</v>
      </c>
      <c r="B73" s="8" t="s">
        <v>618</v>
      </c>
      <c r="C73" s="1" t="s">
        <v>81</v>
      </c>
      <c r="D73" s="7" t="s">
        <v>3</v>
      </c>
      <c r="E73" s="1">
        <v>112</v>
      </c>
      <c r="F73" s="1">
        <v>2.0738644486958702</v>
      </c>
      <c r="G73" s="1">
        <v>0.71277447930092896</v>
      </c>
      <c r="H73" s="55">
        <f t="shared" si="10"/>
        <v>0.6768264692660495</v>
      </c>
      <c r="I73" s="55">
        <f t="shared" si="11"/>
        <v>3.4709024281256911</v>
      </c>
      <c r="J73" s="55">
        <f t="shared" si="12"/>
        <v>7.9555074410220588</v>
      </c>
      <c r="K73" s="55">
        <f t="shared" si="13"/>
        <v>1.9676234998305415</v>
      </c>
      <c r="L73" s="55">
        <f t="shared" si="14"/>
        <v>32.16575663464485</v>
      </c>
      <c r="M73" s="1">
        <v>4.3806915854451203E-3</v>
      </c>
      <c r="N73" s="85">
        <v>134.52394710926399</v>
      </c>
      <c r="O73" s="82">
        <v>110</v>
      </c>
      <c r="P73" s="86">
        <v>5.6078099093906299E-2</v>
      </c>
      <c r="T73" s="85"/>
      <c r="U73" s="82"/>
      <c r="V73" s="82"/>
      <c r="W73" s="94"/>
      <c r="X73" s="85"/>
      <c r="Y73" s="82"/>
      <c r="Z73" s="82"/>
      <c r="AA73" s="94"/>
    </row>
    <row r="74" spans="1:27" ht="14" customHeight="1" x14ac:dyDescent="0.15">
      <c r="A74" s="55" t="s">
        <v>57</v>
      </c>
      <c r="B74" s="8" t="s">
        <v>618</v>
      </c>
      <c r="C74" s="1" t="s">
        <v>81</v>
      </c>
      <c r="D74" s="7" t="s">
        <v>2</v>
      </c>
      <c r="E74" s="1">
        <v>112</v>
      </c>
      <c r="F74" s="1">
        <v>0.81855869130164505</v>
      </c>
      <c r="G74" s="1">
        <v>0.70054764308413398</v>
      </c>
      <c r="H74" s="55">
        <f t="shared" si="10"/>
        <v>-0.55451468914325741</v>
      </c>
      <c r="I74" s="55">
        <f t="shared" si="11"/>
        <v>2.1916320717465476</v>
      </c>
      <c r="J74" s="55">
        <f t="shared" si="12"/>
        <v>2.2672297035693263</v>
      </c>
      <c r="K74" s="55">
        <f t="shared" si="13"/>
        <v>0.57435093231293899</v>
      </c>
      <c r="L74" s="55">
        <f t="shared" si="14"/>
        <v>8.9498079302260312</v>
      </c>
      <c r="M74" s="1">
        <v>0.24512652221766201</v>
      </c>
      <c r="N74" s="85"/>
      <c r="O74" s="82"/>
      <c r="P74" s="86"/>
      <c r="T74" s="85"/>
      <c r="U74" s="82"/>
      <c r="V74" s="82"/>
      <c r="W74" s="94"/>
      <c r="X74" s="85"/>
      <c r="Y74" s="82"/>
      <c r="Z74" s="82"/>
      <c r="AA74" s="94"/>
    </row>
    <row r="75" spans="1:27" ht="14" customHeight="1" x14ac:dyDescent="0.15">
      <c r="A75" s="55" t="s">
        <v>57</v>
      </c>
      <c r="B75" s="8" t="s">
        <v>618</v>
      </c>
      <c r="C75" s="1" t="s">
        <v>81</v>
      </c>
      <c r="D75" s="7" t="s">
        <v>1</v>
      </c>
      <c r="E75" s="1">
        <v>112</v>
      </c>
      <c r="F75" s="1">
        <v>0.85103258863675402</v>
      </c>
      <c r="G75" s="1">
        <v>0.22647059513683199</v>
      </c>
      <c r="H75" s="55">
        <f t="shared" si="10"/>
        <v>0.40715022216856334</v>
      </c>
      <c r="I75" s="55">
        <f t="shared" si="11"/>
        <v>1.2949149551049448</v>
      </c>
      <c r="J75" s="55">
        <f t="shared" si="12"/>
        <v>2.3420639924204401</v>
      </c>
      <c r="K75" s="55">
        <f t="shared" si="13"/>
        <v>1.5025298019944164</v>
      </c>
      <c r="L75" s="55">
        <f t="shared" si="14"/>
        <v>3.650685488774589</v>
      </c>
      <c r="M75" s="1">
        <v>1.7140960650533499E-4</v>
      </c>
      <c r="N75" s="85"/>
      <c r="O75" s="82"/>
      <c r="P75" s="86"/>
      <c r="T75" s="85"/>
      <c r="U75" s="82"/>
      <c r="V75" s="82"/>
      <c r="W75" s="94"/>
      <c r="X75" s="85"/>
      <c r="Y75" s="82"/>
      <c r="Z75" s="82"/>
      <c r="AA75" s="94"/>
    </row>
    <row r="76" spans="1:27" ht="14" customHeight="1" x14ac:dyDescent="0.15">
      <c r="A76" s="55" t="s">
        <v>57</v>
      </c>
      <c r="B76" s="8" t="s">
        <v>618</v>
      </c>
      <c r="C76" s="1" t="s">
        <v>81</v>
      </c>
      <c r="D76" s="7" t="s">
        <v>0</v>
      </c>
      <c r="E76" s="1">
        <v>112</v>
      </c>
      <c r="F76" s="1">
        <v>1.27555065065899</v>
      </c>
      <c r="G76" s="1">
        <v>0.63838442782933602</v>
      </c>
      <c r="H76" s="55">
        <f t="shared" si="10"/>
        <v>2.4317172113491381E-2</v>
      </c>
      <c r="I76" s="55">
        <f t="shared" si="11"/>
        <v>2.5267841292044886</v>
      </c>
      <c r="J76" s="55">
        <f t="shared" si="12"/>
        <v>3.5806725670510096</v>
      </c>
      <c r="K76" s="55">
        <f t="shared" si="13"/>
        <v>1.0246152457418785</v>
      </c>
      <c r="L76" s="55">
        <f t="shared" si="14"/>
        <v>12.513200526455559</v>
      </c>
      <c r="M76" s="1">
        <v>4.8151973840747798E-2</v>
      </c>
      <c r="N76" s="85"/>
      <c r="O76" s="82"/>
      <c r="P76" s="86"/>
      <c r="T76" s="85"/>
      <c r="U76" s="82"/>
      <c r="V76" s="82"/>
      <c r="W76" s="94"/>
      <c r="X76" s="85"/>
      <c r="Y76" s="82"/>
      <c r="Z76" s="82"/>
      <c r="AA76" s="94"/>
    </row>
    <row r="77" spans="1:27" ht="14" customHeight="1" x14ac:dyDescent="0.15">
      <c r="A77" s="7"/>
      <c r="B77" s="8"/>
      <c r="D77" s="7"/>
      <c r="N77" s="85"/>
      <c r="O77" s="82"/>
      <c r="P77" s="86"/>
      <c r="T77" s="85"/>
      <c r="U77" s="82"/>
      <c r="V77" s="82"/>
      <c r="W77" s="94"/>
      <c r="X77" s="85"/>
      <c r="Y77" s="82"/>
      <c r="Z77" s="82"/>
      <c r="AA77" s="94"/>
    </row>
    <row r="78" spans="1:27" ht="14" customHeight="1" x14ac:dyDescent="0.15">
      <c r="A78" s="55" t="s">
        <v>70</v>
      </c>
      <c r="B78" s="8" t="s">
        <v>9</v>
      </c>
      <c r="C78" s="11" t="s">
        <v>81</v>
      </c>
      <c r="D78" s="79" t="s">
        <v>4</v>
      </c>
      <c r="E78" s="60">
        <v>117</v>
      </c>
      <c r="F78" s="60">
        <v>0.462818763375622</v>
      </c>
      <c r="G78" s="60">
        <v>0.13704992719980399</v>
      </c>
      <c r="H78" s="60">
        <f t="shared" si="5"/>
        <v>0.1942009060640062</v>
      </c>
      <c r="I78" s="60">
        <f t="shared" si="6"/>
        <v>0.7314366206872378</v>
      </c>
      <c r="J78" s="60">
        <f t="shared" si="7"/>
        <v>1.5885454137168022</v>
      </c>
      <c r="K78" s="60">
        <f t="shared" si="8"/>
        <v>1.2143402267658412</v>
      </c>
      <c r="L78" s="60">
        <f t="shared" si="9"/>
        <v>2.078063853786245</v>
      </c>
      <c r="M78" s="60">
        <v>7.3278796662678701E-4</v>
      </c>
      <c r="N78" s="85">
        <v>139.47436709360301</v>
      </c>
      <c r="O78" s="82">
        <v>116</v>
      </c>
      <c r="P78" s="86">
        <v>6.7970941100455706E-2</v>
      </c>
      <c r="Q78" s="82">
        <v>-8.79776281970167E-3</v>
      </c>
      <c r="R78" s="82">
        <v>5.8207339703603301E-3</v>
      </c>
      <c r="S78" s="82">
        <v>0.133416293184209</v>
      </c>
      <c r="T78" s="85">
        <v>1.1746162183353E-2</v>
      </c>
      <c r="U78" s="82">
        <v>1.2039492238112601E-3</v>
      </c>
      <c r="V78" s="82" t="b">
        <v>1</v>
      </c>
      <c r="W78" s="94">
        <v>3.0086481474412701E-127</v>
      </c>
      <c r="X78" s="85">
        <v>117</v>
      </c>
      <c r="Y78" s="82">
        <v>0.42217713959287401</v>
      </c>
      <c r="Z78" s="82">
        <v>0.13922895422675299</v>
      </c>
      <c r="AA78" s="86">
        <v>2.4273724764532602E-3</v>
      </c>
    </row>
    <row r="79" spans="1:27" ht="14" customHeight="1" x14ac:dyDescent="0.15">
      <c r="A79" s="55" t="s">
        <v>70</v>
      </c>
      <c r="B79" s="8" t="s">
        <v>9</v>
      </c>
      <c r="C79" s="1" t="s">
        <v>81</v>
      </c>
      <c r="D79" s="7" t="s">
        <v>3</v>
      </c>
      <c r="E79" s="55">
        <v>117</v>
      </c>
      <c r="F79" s="55">
        <v>1.29350751370394</v>
      </c>
      <c r="G79" s="55">
        <v>0.56624474484933596</v>
      </c>
      <c r="H79" s="55">
        <f t="shared" si="5"/>
        <v>0.18366781379924157</v>
      </c>
      <c r="I79" s="55">
        <f t="shared" si="6"/>
        <v>2.4033472136086385</v>
      </c>
      <c r="J79" s="55">
        <f t="shared" si="7"/>
        <v>3.6455509769854491</v>
      </c>
      <c r="K79" s="55">
        <f t="shared" si="8"/>
        <v>1.2016165963392567</v>
      </c>
      <c r="L79" s="55">
        <f t="shared" si="9"/>
        <v>11.060135126535267</v>
      </c>
      <c r="M79" s="55">
        <v>2.4184986769949499E-2</v>
      </c>
      <c r="N79" s="85">
        <v>136.75765999034601</v>
      </c>
      <c r="O79" s="82">
        <v>115</v>
      </c>
      <c r="P79" s="86">
        <v>8.1306256777856994E-2</v>
      </c>
      <c r="Q79" s="82"/>
      <c r="R79" s="82"/>
      <c r="S79" s="82"/>
      <c r="T79" s="85"/>
      <c r="U79" s="82"/>
      <c r="V79" s="82"/>
      <c r="W79" s="94"/>
      <c r="X79" s="85"/>
      <c r="Y79" s="82"/>
      <c r="Z79" s="82"/>
      <c r="AA79" s="86"/>
    </row>
    <row r="80" spans="1:27" ht="14" customHeight="1" x14ac:dyDescent="0.15">
      <c r="A80" s="55" t="s">
        <v>70</v>
      </c>
      <c r="B80" s="8" t="s">
        <v>9</v>
      </c>
      <c r="C80" s="1" t="s">
        <v>81</v>
      </c>
      <c r="D80" s="7" t="s">
        <v>2</v>
      </c>
      <c r="E80" s="55">
        <v>117</v>
      </c>
      <c r="F80" s="55">
        <v>0.50849228696541404</v>
      </c>
      <c r="G80" s="55">
        <v>0.55052230090443999</v>
      </c>
      <c r="H80" s="55">
        <f t="shared" si="5"/>
        <v>-0.57053142280728841</v>
      </c>
      <c r="I80" s="55">
        <f t="shared" si="6"/>
        <v>1.5875159967381165</v>
      </c>
      <c r="J80" s="55">
        <f t="shared" si="7"/>
        <v>1.6627823055227948</v>
      </c>
      <c r="K80" s="55">
        <f t="shared" si="8"/>
        <v>0.56522498542424282</v>
      </c>
      <c r="L80" s="55">
        <f t="shared" si="9"/>
        <v>4.8915831162072259</v>
      </c>
      <c r="M80" s="55">
        <v>0.35758366383298701</v>
      </c>
      <c r="N80" s="85" t="s">
        <v>82</v>
      </c>
      <c r="O80" s="82" t="s">
        <v>82</v>
      </c>
      <c r="P80" s="86" t="s">
        <v>82</v>
      </c>
      <c r="Q80" s="82"/>
      <c r="R80" s="82"/>
      <c r="S80" s="82"/>
      <c r="T80" s="85"/>
      <c r="U80" s="82"/>
      <c r="V80" s="82"/>
      <c r="W80" s="94"/>
      <c r="X80" s="85"/>
      <c r="Y80" s="82"/>
      <c r="Z80" s="82"/>
      <c r="AA80" s="86"/>
    </row>
    <row r="81" spans="1:27" ht="14" customHeight="1" x14ac:dyDescent="0.15">
      <c r="A81" s="55" t="s">
        <v>70</v>
      </c>
      <c r="B81" s="8" t="s">
        <v>9</v>
      </c>
      <c r="C81" s="1" t="s">
        <v>81</v>
      </c>
      <c r="D81" s="7" t="s">
        <v>1</v>
      </c>
      <c r="E81" s="55">
        <v>117</v>
      </c>
      <c r="F81" s="55">
        <v>0.496679512293911</v>
      </c>
      <c r="G81" s="55">
        <v>0.189656765078665</v>
      </c>
      <c r="H81" s="55">
        <f t="shared" si="5"/>
        <v>0.1249522527397276</v>
      </c>
      <c r="I81" s="55">
        <f t="shared" si="6"/>
        <v>0.86840677184809434</v>
      </c>
      <c r="J81" s="55">
        <f t="shared" si="7"/>
        <v>1.6432557910407088</v>
      </c>
      <c r="K81" s="55">
        <f t="shared" si="8"/>
        <v>1.1330943496243664</v>
      </c>
      <c r="L81" s="55">
        <f t="shared" si="9"/>
        <v>2.3831109877866767</v>
      </c>
      <c r="M81" s="55">
        <v>8.8230969728633497E-3</v>
      </c>
      <c r="N81" s="85" t="s">
        <v>82</v>
      </c>
      <c r="O81" s="82" t="s">
        <v>82</v>
      </c>
      <c r="P81" s="86" t="s">
        <v>82</v>
      </c>
      <c r="Q81" s="82"/>
      <c r="R81" s="82"/>
      <c r="S81" s="82"/>
      <c r="T81" s="85"/>
      <c r="U81" s="82"/>
      <c r="V81" s="82"/>
      <c r="W81" s="94"/>
      <c r="X81" s="85"/>
      <c r="Y81" s="82"/>
      <c r="Z81" s="82"/>
      <c r="AA81" s="86"/>
    </row>
    <row r="82" spans="1:27" ht="14" customHeight="1" x14ac:dyDescent="0.15">
      <c r="A82" s="55" t="s">
        <v>70</v>
      </c>
      <c r="B82" s="8" t="s">
        <v>9</v>
      </c>
      <c r="C82" s="1" t="s">
        <v>81</v>
      </c>
      <c r="D82" s="7" t="s">
        <v>0</v>
      </c>
      <c r="E82" s="55">
        <v>117</v>
      </c>
      <c r="F82" s="55">
        <v>0.60043591829450405</v>
      </c>
      <c r="G82" s="55">
        <v>0.53315586591925301</v>
      </c>
      <c r="H82" s="55">
        <f t="shared" si="5"/>
        <v>-0.44454957890723179</v>
      </c>
      <c r="I82" s="55">
        <f t="shared" si="6"/>
        <v>1.6454214154962399</v>
      </c>
      <c r="J82" s="55">
        <f t="shared" si="7"/>
        <v>1.822913268459361</v>
      </c>
      <c r="K82" s="55">
        <f t="shared" si="8"/>
        <v>0.64111298181770826</v>
      </c>
      <c r="L82" s="55">
        <f t="shared" si="9"/>
        <v>5.1831937249245152</v>
      </c>
      <c r="M82" s="55">
        <v>0.26240871888663198</v>
      </c>
      <c r="N82" s="85" t="s">
        <v>82</v>
      </c>
      <c r="O82" s="82" t="s">
        <v>82</v>
      </c>
      <c r="P82" s="86" t="s">
        <v>82</v>
      </c>
      <c r="Q82" s="82"/>
      <c r="R82" s="82"/>
      <c r="S82" s="82"/>
      <c r="T82" s="85"/>
      <c r="U82" s="82"/>
      <c r="V82" s="82"/>
      <c r="W82" s="94"/>
      <c r="X82" s="85"/>
      <c r="Y82" s="82"/>
      <c r="Z82" s="82"/>
      <c r="AA82" s="86"/>
    </row>
    <row r="83" spans="1:27" ht="14" customHeight="1" x14ac:dyDescent="0.15">
      <c r="A83" s="7"/>
      <c r="B83" s="8"/>
      <c r="D83" s="7"/>
      <c r="E83" s="55"/>
      <c r="F83" s="55"/>
      <c r="G83" s="55"/>
      <c r="H83" s="55"/>
      <c r="I83" s="55"/>
      <c r="J83" s="55"/>
      <c r="K83" s="55"/>
      <c r="L83" s="55"/>
      <c r="M83" s="55"/>
      <c r="N83" s="85"/>
      <c r="O83" s="82"/>
      <c r="P83" s="86"/>
      <c r="Q83" s="82"/>
      <c r="R83" s="82"/>
      <c r="S83" s="82"/>
      <c r="T83" s="85"/>
      <c r="U83" s="82"/>
      <c r="V83" s="82"/>
      <c r="W83" s="94"/>
      <c r="X83" s="85"/>
      <c r="Y83" s="82"/>
      <c r="Z83" s="82"/>
      <c r="AA83" s="86"/>
    </row>
    <row r="84" spans="1:27" ht="14" customHeight="1" x14ac:dyDescent="0.15">
      <c r="A84" s="55" t="s">
        <v>120</v>
      </c>
      <c r="B84" s="8" t="s">
        <v>128</v>
      </c>
      <c r="C84" s="11" t="s">
        <v>81</v>
      </c>
      <c r="D84" s="79" t="s">
        <v>4</v>
      </c>
      <c r="E84" s="60">
        <v>117</v>
      </c>
      <c r="F84" s="60">
        <v>0.45766862368996297</v>
      </c>
      <c r="G84" s="60">
        <v>0.13510555018946699</v>
      </c>
      <c r="H84" s="60">
        <f t="shared" si="5"/>
        <v>0.19286174531860767</v>
      </c>
      <c r="I84" s="60">
        <f t="shared" si="6"/>
        <v>0.72247550206131828</v>
      </c>
      <c r="J84" s="60">
        <f t="shared" si="7"/>
        <v>1.5803852140599073</v>
      </c>
      <c r="K84" s="60">
        <f t="shared" si="8"/>
        <v>1.2127151183861384</v>
      </c>
      <c r="L84" s="60">
        <f t="shared" si="9"/>
        <v>2.0595252643860564</v>
      </c>
      <c r="M84" s="60">
        <v>7.0535434101437E-4</v>
      </c>
      <c r="N84" s="85">
        <v>136.92889889857801</v>
      </c>
      <c r="O84" s="82">
        <v>116</v>
      </c>
      <c r="P84" s="86">
        <v>8.9747035507419803E-2</v>
      </c>
      <c r="Q84" s="82">
        <v>-9.2786160854006206E-3</v>
      </c>
      <c r="R84" s="82">
        <v>5.7289173386215302E-3</v>
      </c>
      <c r="S84" s="82">
        <v>0.10805508651269</v>
      </c>
      <c r="T84" s="85">
        <v>1.1746162183353E-2</v>
      </c>
      <c r="U84" s="82">
        <v>1.18026051597876E-3</v>
      </c>
      <c r="V84" s="82" t="b">
        <v>1</v>
      </c>
      <c r="W84" s="94">
        <v>2.06270150639967E-128</v>
      </c>
      <c r="X84" s="85">
        <v>117</v>
      </c>
      <c r="Y84" s="82">
        <v>0.41490548520505799</v>
      </c>
      <c r="Z84" s="82">
        <v>0.13769054227508701</v>
      </c>
      <c r="AA84" s="86">
        <v>2.5840739381458098E-3</v>
      </c>
    </row>
    <row r="85" spans="1:27" ht="14" customHeight="1" x14ac:dyDescent="0.15">
      <c r="A85" s="55" t="s">
        <v>120</v>
      </c>
      <c r="B85" s="8" t="s">
        <v>128</v>
      </c>
      <c r="C85" s="1" t="s">
        <v>81</v>
      </c>
      <c r="D85" s="7" t="s">
        <v>3</v>
      </c>
      <c r="E85" s="55">
        <v>117</v>
      </c>
      <c r="F85" s="55">
        <v>1.3338328732198901</v>
      </c>
      <c r="G85" s="55">
        <v>0.55736204478829399</v>
      </c>
      <c r="H85" s="55">
        <f t="shared" si="5"/>
        <v>0.24140326543483392</v>
      </c>
      <c r="I85" s="55">
        <f t="shared" si="6"/>
        <v>2.4262624810049465</v>
      </c>
      <c r="J85" s="55">
        <f t="shared" si="7"/>
        <v>3.7955634565278777</v>
      </c>
      <c r="K85" s="55">
        <f t="shared" si="8"/>
        <v>1.2730343025413793</v>
      </c>
      <c r="L85" s="55">
        <f t="shared" si="9"/>
        <v>11.316507280102602</v>
      </c>
      <c r="M85" s="55">
        <v>1.83248468929239E-2</v>
      </c>
      <c r="N85" s="85">
        <v>133.87521801712299</v>
      </c>
      <c r="O85" s="82">
        <v>115</v>
      </c>
      <c r="P85" s="86">
        <v>0.110143537564386</v>
      </c>
      <c r="Q85" s="82"/>
      <c r="R85" s="82"/>
      <c r="S85" s="82"/>
      <c r="T85" s="85"/>
      <c r="U85" s="82"/>
      <c r="V85" s="82"/>
      <c r="W85" s="94"/>
      <c r="X85" s="85"/>
      <c r="Y85" s="82"/>
      <c r="Z85" s="82"/>
      <c r="AA85" s="86"/>
    </row>
    <row r="86" spans="1:27" ht="14" customHeight="1" x14ac:dyDescent="0.15">
      <c r="A86" s="55" t="s">
        <v>120</v>
      </c>
      <c r="B86" s="8" t="s">
        <v>128</v>
      </c>
      <c r="C86" s="1" t="s">
        <v>81</v>
      </c>
      <c r="D86" s="7" t="s">
        <v>2</v>
      </c>
      <c r="E86" s="55">
        <v>117</v>
      </c>
      <c r="F86" s="55">
        <v>0.53931032662161504</v>
      </c>
      <c r="G86" s="55">
        <v>0.53113888197872805</v>
      </c>
      <c r="H86" s="55">
        <f t="shared" si="5"/>
        <v>-0.50172188205669199</v>
      </c>
      <c r="I86" s="55">
        <f t="shared" si="6"/>
        <v>1.5803425352999221</v>
      </c>
      <c r="J86" s="55">
        <f t="shared" si="7"/>
        <v>1.7148237859498696</v>
      </c>
      <c r="K86" s="55">
        <f t="shared" si="8"/>
        <v>0.60548718408163826</v>
      </c>
      <c r="L86" s="55">
        <f t="shared" si="9"/>
        <v>4.8566190898318977</v>
      </c>
      <c r="M86" s="55">
        <v>0.31203563289640102</v>
      </c>
      <c r="N86" s="85" t="s">
        <v>82</v>
      </c>
      <c r="O86" s="82" t="s">
        <v>82</v>
      </c>
      <c r="P86" s="86" t="s">
        <v>82</v>
      </c>
      <c r="Q86" s="82"/>
      <c r="R86" s="82"/>
      <c r="S86" s="82"/>
      <c r="T86" s="85"/>
      <c r="U86" s="82"/>
      <c r="V86" s="82"/>
      <c r="W86" s="94"/>
      <c r="X86" s="85"/>
      <c r="Y86" s="82"/>
      <c r="Z86" s="82"/>
      <c r="AA86" s="86"/>
    </row>
    <row r="87" spans="1:27" ht="14" customHeight="1" x14ac:dyDescent="0.15">
      <c r="A87" s="55" t="s">
        <v>120</v>
      </c>
      <c r="B87" s="8" t="s">
        <v>128</v>
      </c>
      <c r="C87" s="1" t="s">
        <v>81</v>
      </c>
      <c r="D87" s="7" t="s">
        <v>1</v>
      </c>
      <c r="E87" s="55">
        <v>117</v>
      </c>
      <c r="F87" s="55">
        <v>0.50916070435210703</v>
      </c>
      <c r="G87" s="55">
        <v>0.18468683370508299</v>
      </c>
      <c r="H87" s="55">
        <f t="shared" si="5"/>
        <v>0.14717451029014439</v>
      </c>
      <c r="I87" s="55">
        <f t="shared" si="6"/>
        <v>0.87114689841406967</v>
      </c>
      <c r="J87" s="55">
        <f t="shared" si="7"/>
        <v>1.663894109659305</v>
      </c>
      <c r="K87" s="55">
        <f t="shared" si="8"/>
        <v>1.1585561253552235</v>
      </c>
      <c r="L87" s="55">
        <f t="shared" si="9"/>
        <v>2.3896499682396235</v>
      </c>
      <c r="M87" s="55">
        <v>5.8354539454353498E-3</v>
      </c>
      <c r="N87" s="85" t="s">
        <v>82</v>
      </c>
      <c r="O87" s="82" t="s">
        <v>82</v>
      </c>
      <c r="P87" s="86" t="s">
        <v>82</v>
      </c>
      <c r="Q87" s="82"/>
      <c r="R87" s="82"/>
      <c r="S87" s="82"/>
      <c r="T87" s="85"/>
      <c r="U87" s="82"/>
      <c r="V87" s="82"/>
      <c r="W87" s="94"/>
      <c r="X87" s="85"/>
      <c r="Y87" s="82"/>
      <c r="Z87" s="82"/>
      <c r="AA87" s="86"/>
    </row>
    <row r="88" spans="1:27" ht="14" customHeight="1" x14ac:dyDescent="0.15">
      <c r="A88" s="55" t="s">
        <v>120</v>
      </c>
      <c r="B88" s="8" t="s">
        <v>128</v>
      </c>
      <c r="C88" s="1" t="s">
        <v>81</v>
      </c>
      <c r="D88" s="7" t="s">
        <v>0</v>
      </c>
      <c r="E88" s="55">
        <v>117</v>
      </c>
      <c r="F88" s="55">
        <v>0.75042143620573798</v>
      </c>
      <c r="G88" s="55">
        <v>0.51005503411864395</v>
      </c>
      <c r="H88" s="55">
        <f t="shared" si="5"/>
        <v>-0.24928643066680412</v>
      </c>
      <c r="I88" s="55">
        <f t="shared" si="6"/>
        <v>1.7501293030782801</v>
      </c>
      <c r="J88" s="55">
        <f t="shared" si="7"/>
        <v>2.1178923850922087</v>
      </c>
      <c r="K88" s="55">
        <f t="shared" si="8"/>
        <v>0.77935670974939908</v>
      </c>
      <c r="L88" s="55">
        <f t="shared" si="9"/>
        <v>5.7553468119545146</v>
      </c>
      <c r="M88" s="55">
        <v>0.14392957427286601</v>
      </c>
      <c r="N88" s="85" t="s">
        <v>82</v>
      </c>
      <c r="O88" s="82" t="s">
        <v>82</v>
      </c>
      <c r="P88" s="86" t="s">
        <v>82</v>
      </c>
      <c r="Q88" s="82"/>
      <c r="R88" s="82"/>
      <c r="S88" s="82"/>
      <c r="T88" s="85"/>
      <c r="U88" s="82"/>
      <c r="V88" s="82"/>
      <c r="W88" s="94"/>
      <c r="X88" s="85"/>
      <c r="Y88" s="82"/>
      <c r="Z88" s="82"/>
      <c r="AA88" s="86"/>
    </row>
    <row r="89" spans="1:27" ht="14" customHeight="1" x14ac:dyDescent="0.15">
      <c r="A89" s="7"/>
      <c r="B89" s="8"/>
      <c r="D89" s="7"/>
      <c r="E89" s="55"/>
      <c r="F89" s="55"/>
      <c r="G89" s="55"/>
      <c r="H89" s="55"/>
      <c r="I89" s="55"/>
      <c r="J89" s="55"/>
      <c r="K89" s="55"/>
      <c r="L89" s="55"/>
      <c r="M89" s="55"/>
      <c r="N89" s="85"/>
      <c r="O89" s="82"/>
      <c r="P89" s="86"/>
      <c r="Q89" s="82"/>
      <c r="R89" s="82"/>
      <c r="S89" s="82"/>
      <c r="T89" s="85"/>
      <c r="U89" s="82"/>
      <c r="V89" s="82"/>
      <c r="W89" s="94"/>
      <c r="X89" s="85"/>
      <c r="Y89" s="82"/>
      <c r="Z89" s="82"/>
      <c r="AA89" s="86"/>
    </row>
    <row r="90" spans="1:27" ht="14" customHeight="1" x14ac:dyDescent="0.15">
      <c r="A90" s="55" t="s">
        <v>65</v>
      </c>
      <c r="B90" s="8" t="s">
        <v>12</v>
      </c>
      <c r="C90" s="80" t="s">
        <v>81</v>
      </c>
      <c r="D90" s="85" t="s">
        <v>4</v>
      </c>
      <c r="E90" s="82">
        <v>117</v>
      </c>
      <c r="F90" s="82">
        <v>0.88705602744524503</v>
      </c>
      <c r="G90" s="82">
        <v>0.16497667626804399</v>
      </c>
      <c r="H90" s="82">
        <f t="shared" si="5"/>
        <v>0.56370174195987888</v>
      </c>
      <c r="I90" s="82">
        <f t="shared" si="6"/>
        <v>1.2104103129306112</v>
      </c>
      <c r="J90" s="82">
        <f t="shared" si="7"/>
        <v>2.4279712386844774</v>
      </c>
      <c r="K90" s="82">
        <f t="shared" si="8"/>
        <v>1.7571650476019589</v>
      </c>
      <c r="L90" s="82">
        <f t="shared" si="9"/>
        <v>3.3548609129939906</v>
      </c>
      <c r="M90" s="83">
        <v>7.57972474873676E-8</v>
      </c>
      <c r="N90" s="85">
        <v>212.408449510238</v>
      </c>
      <c r="O90" s="82">
        <v>116</v>
      </c>
      <c r="P90" s="94">
        <v>1.21119638760082E-7</v>
      </c>
      <c r="Q90" s="82">
        <v>-1.9032978019765001E-2</v>
      </c>
      <c r="R90" s="82">
        <v>6.8502006375318197E-3</v>
      </c>
      <c r="S90" s="82">
        <v>6.3807370137086801E-3</v>
      </c>
      <c r="T90" s="85">
        <v>1.1746162183353E-2</v>
      </c>
      <c r="U90" s="82">
        <v>2.0686433824130702E-3</v>
      </c>
      <c r="V90" s="82" t="b">
        <v>1</v>
      </c>
      <c r="W90" s="94">
        <v>2.2247539302717899E-93</v>
      </c>
      <c r="X90" s="85">
        <v>117</v>
      </c>
      <c r="Y90" s="82">
        <v>0.88785177648521796</v>
      </c>
      <c r="Z90" s="82">
        <v>0.165020710247581</v>
      </c>
      <c r="AA90" s="94">
        <v>7.4384722574664194E-8</v>
      </c>
    </row>
    <row r="91" spans="1:27" ht="14" customHeight="1" x14ac:dyDescent="0.15">
      <c r="A91" s="55" t="s">
        <v>65</v>
      </c>
      <c r="B91" s="8" t="s">
        <v>12</v>
      </c>
      <c r="C91" s="1" t="s">
        <v>81</v>
      </c>
      <c r="D91" s="7" t="s">
        <v>3</v>
      </c>
      <c r="E91" s="55">
        <v>117</v>
      </c>
      <c r="F91" s="55">
        <v>2.6846688878449898</v>
      </c>
      <c r="G91" s="55">
        <v>0.66656856728438396</v>
      </c>
      <c r="H91" s="55">
        <f t="shared" si="5"/>
        <v>1.3781944959675974</v>
      </c>
      <c r="I91" s="55">
        <f t="shared" si="6"/>
        <v>3.9911432797223823</v>
      </c>
      <c r="J91" s="55">
        <f t="shared" si="7"/>
        <v>14.653348675054286</v>
      </c>
      <c r="K91" s="55">
        <f t="shared" si="8"/>
        <v>3.9677314014617289</v>
      </c>
      <c r="L91" s="55">
        <f t="shared" si="9"/>
        <v>54.11672456296089</v>
      </c>
      <c r="M91" s="55">
        <v>1.01440847430728E-4</v>
      </c>
      <c r="N91" s="85">
        <v>199.04667912689999</v>
      </c>
      <c r="O91" s="82">
        <v>115</v>
      </c>
      <c r="P91" s="94">
        <v>1.9221187729005799E-6</v>
      </c>
      <c r="Q91" s="82"/>
      <c r="R91" s="82"/>
      <c r="S91" s="82"/>
      <c r="T91" s="85"/>
      <c r="U91" s="82"/>
      <c r="V91" s="82"/>
      <c r="W91" s="94"/>
      <c r="X91" s="85"/>
      <c r="Y91" s="82"/>
      <c r="Z91" s="82"/>
      <c r="AA91" s="94"/>
    </row>
    <row r="92" spans="1:27" ht="14" customHeight="1" x14ac:dyDescent="0.15">
      <c r="A92" s="55" t="s">
        <v>65</v>
      </c>
      <c r="B92" s="8" t="s">
        <v>12</v>
      </c>
      <c r="C92" s="1" t="s">
        <v>81</v>
      </c>
      <c r="D92" s="7" t="s">
        <v>2</v>
      </c>
      <c r="E92" s="55">
        <v>117</v>
      </c>
      <c r="F92" s="55">
        <v>0.48485286172867298</v>
      </c>
      <c r="G92" s="55">
        <v>0.55918960967815301</v>
      </c>
      <c r="H92" s="55">
        <f t="shared" si="5"/>
        <v>-0.61115877324050705</v>
      </c>
      <c r="I92" s="55">
        <f t="shared" si="6"/>
        <v>1.5808644966978529</v>
      </c>
      <c r="J92" s="55">
        <f t="shared" si="7"/>
        <v>1.6239360481216605</v>
      </c>
      <c r="K92" s="55">
        <f t="shared" si="8"/>
        <v>0.54272161328000945</v>
      </c>
      <c r="L92" s="55">
        <f t="shared" si="9"/>
        <v>4.8591547192140041</v>
      </c>
      <c r="M92" s="55">
        <v>0.38769729474071801</v>
      </c>
      <c r="N92" s="85" t="s">
        <v>82</v>
      </c>
      <c r="O92" s="82" t="s">
        <v>82</v>
      </c>
      <c r="P92" s="86" t="s">
        <v>82</v>
      </c>
      <c r="Q92" s="82"/>
      <c r="R92" s="82"/>
      <c r="S92" s="82"/>
      <c r="T92" s="85"/>
      <c r="U92" s="82"/>
      <c r="V92" s="82"/>
      <c r="W92" s="94"/>
      <c r="X92" s="85"/>
      <c r="Y92" s="82"/>
      <c r="Z92" s="82"/>
      <c r="AA92" s="94"/>
    </row>
    <row r="93" spans="1:27" ht="14" customHeight="1" x14ac:dyDescent="0.15">
      <c r="A93" s="55" t="s">
        <v>65</v>
      </c>
      <c r="B93" s="8" t="s">
        <v>12</v>
      </c>
      <c r="C93" s="1" t="s">
        <v>81</v>
      </c>
      <c r="D93" s="7" t="s">
        <v>1</v>
      </c>
      <c r="E93" s="55">
        <v>117</v>
      </c>
      <c r="F93" s="55">
        <v>0.67277901052452505</v>
      </c>
      <c r="G93" s="55">
        <v>0.17998697595352001</v>
      </c>
      <c r="H93" s="55">
        <f t="shared" si="5"/>
        <v>0.32000453765562586</v>
      </c>
      <c r="I93" s="55">
        <f t="shared" si="6"/>
        <v>1.0255534833934243</v>
      </c>
      <c r="J93" s="55">
        <f t="shared" si="7"/>
        <v>1.9596757199017873</v>
      </c>
      <c r="K93" s="55">
        <f t="shared" si="8"/>
        <v>1.3771340132816823</v>
      </c>
      <c r="L93" s="55">
        <f t="shared" si="9"/>
        <v>2.7886384986027353</v>
      </c>
      <c r="M93" s="55">
        <v>1.8554038226379499E-4</v>
      </c>
      <c r="N93" s="85" t="s">
        <v>82</v>
      </c>
      <c r="O93" s="82" t="s">
        <v>82</v>
      </c>
      <c r="P93" s="86" t="s">
        <v>82</v>
      </c>
      <c r="Q93" s="82"/>
      <c r="R93" s="82"/>
      <c r="S93" s="82"/>
      <c r="T93" s="85"/>
      <c r="U93" s="82"/>
      <c r="V93" s="82"/>
      <c r="W93" s="94"/>
      <c r="X93" s="85"/>
      <c r="Y93" s="82"/>
      <c r="Z93" s="82"/>
      <c r="AA93" s="94"/>
    </row>
    <row r="94" spans="1:27" ht="14" customHeight="1" x14ac:dyDescent="0.15">
      <c r="A94" s="55" t="s">
        <v>65</v>
      </c>
      <c r="B94" s="8" t="s">
        <v>12</v>
      </c>
      <c r="C94" s="1" t="s">
        <v>81</v>
      </c>
      <c r="D94" s="7" t="s">
        <v>0</v>
      </c>
      <c r="E94" s="55">
        <v>117</v>
      </c>
      <c r="F94" s="55">
        <v>0.51778159813685298</v>
      </c>
      <c r="G94" s="55">
        <v>0.64994130943566197</v>
      </c>
      <c r="H94" s="55">
        <f t="shared" si="5"/>
        <v>-0.75610336835704439</v>
      </c>
      <c r="I94" s="55">
        <f t="shared" si="6"/>
        <v>1.7916665646307504</v>
      </c>
      <c r="J94" s="55">
        <f t="shared" si="7"/>
        <v>1.678300372255132</v>
      </c>
      <c r="K94" s="55">
        <f t="shared" si="8"/>
        <v>0.46949230588614171</v>
      </c>
      <c r="L94" s="55">
        <f t="shared" si="9"/>
        <v>5.9994425983091633</v>
      </c>
      <c r="M94" s="55">
        <v>0.42727659126989698</v>
      </c>
      <c r="N94" s="85" t="s">
        <v>82</v>
      </c>
      <c r="O94" s="82" t="s">
        <v>82</v>
      </c>
      <c r="P94" s="86" t="s">
        <v>82</v>
      </c>
      <c r="Q94" s="82"/>
      <c r="R94" s="82"/>
      <c r="S94" s="82"/>
      <c r="T94" s="85"/>
      <c r="U94" s="82"/>
      <c r="V94" s="82"/>
      <c r="W94" s="94"/>
      <c r="X94" s="85"/>
      <c r="Y94" s="82"/>
      <c r="Z94" s="82"/>
      <c r="AA94" s="94"/>
    </row>
    <row r="95" spans="1:27" ht="14" customHeight="1" x14ac:dyDescent="0.15">
      <c r="A95" s="7"/>
      <c r="B95" s="8" t="s">
        <v>189</v>
      </c>
      <c r="D95" s="7"/>
      <c r="E95" s="55"/>
      <c r="F95" s="55"/>
      <c r="G95" s="55"/>
      <c r="H95" s="55"/>
      <c r="I95" s="55"/>
      <c r="J95" s="55"/>
      <c r="K95" s="55"/>
      <c r="L95" s="55"/>
      <c r="M95" s="55"/>
      <c r="N95" s="85"/>
      <c r="O95" s="82"/>
      <c r="P95" s="86"/>
      <c r="Q95" s="82"/>
      <c r="R95" s="82"/>
      <c r="S95" s="82"/>
      <c r="T95" s="85"/>
      <c r="U95" s="82"/>
      <c r="V95" s="82"/>
      <c r="W95" s="94"/>
      <c r="X95" s="85"/>
      <c r="Y95" s="82"/>
      <c r="Z95" s="82"/>
      <c r="AA95" s="94"/>
    </row>
    <row r="96" spans="1:27" ht="14" customHeight="1" x14ac:dyDescent="0.15">
      <c r="A96" s="55" t="s">
        <v>65</v>
      </c>
      <c r="B96" s="8" t="s">
        <v>12</v>
      </c>
      <c r="C96" s="11" t="s">
        <v>81</v>
      </c>
      <c r="D96" s="79" t="s">
        <v>4</v>
      </c>
      <c r="E96" s="11">
        <v>111</v>
      </c>
      <c r="F96" s="11">
        <v>0.83417203631089398</v>
      </c>
      <c r="G96" s="11">
        <v>0.15112618044276299</v>
      </c>
      <c r="H96" s="60">
        <f t="shared" ref="H96:H100" si="15">F96-1.96*G96</f>
        <v>0.5379647226430786</v>
      </c>
      <c r="I96" s="60">
        <f t="shared" ref="I96:I100" si="16">F96+1.96*G96</f>
        <v>1.1303793499787094</v>
      </c>
      <c r="J96" s="60">
        <f t="shared" ref="J96:J100" si="17">EXP(F96)</f>
        <v>2.3029065357294267</v>
      </c>
      <c r="K96" s="60">
        <f t="shared" ref="K96:K100" si="18">EXP(H96)</f>
        <v>1.7125178640178045</v>
      </c>
      <c r="L96" s="60">
        <f t="shared" ref="L96:L100" si="19">EXP(I96)</f>
        <v>3.0968310601226947</v>
      </c>
      <c r="M96" s="88">
        <v>3.39567929249818E-8</v>
      </c>
      <c r="N96" s="177">
        <v>157.67774146212099</v>
      </c>
      <c r="O96" s="178">
        <v>110</v>
      </c>
      <c r="P96" s="179">
        <v>1.9617149389256701E-3</v>
      </c>
      <c r="Q96" s="80">
        <v>-1.4147517706112301E-2</v>
      </c>
      <c r="R96" s="80">
        <v>6.7003881334758196E-3</v>
      </c>
      <c r="S96" s="80">
        <v>3.7019382631350302E-2</v>
      </c>
      <c r="T96" s="85">
        <v>1.10907750697936E-2</v>
      </c>
      <c r="U96" s="82">
        <v>1.60244173546395E-3</v>
      </c>
      <c r="V96" s="82" t="b">
        <v>1</v>
      </c>
      <c r="W96" s="94">
        <v>2.5237226106390698E-100</v>
      </c>
      <c r="X96" s="85">
        <v>111</v>
      </c>
      <c r="Y96" s="82">
        <v>0.86674736041191203</v>
      </c>
      <c r="Z96" s="82">
        <v>0.157871126259301</v>
      </c>
      <c r="AA96" s="94">
        <v>4.0143131128969597E-8</v>
      </c>
    </row>
    <row r="97" spans="1:27" ht="14" customHeight="1" x14ac:dyDescent="0.15">
      <c r="A97" s="55" t="s">
        <v>65</v>
      </c>
      <c r="B97" s="8" t="s">
        <v>12</v>
      </c>
      <c r="C97" s="1" t="s">
        <v>81</v>
      </c>
      <c r="D97" s="7" t="s">
        <v>3</v>
      </c>
      <c r="E97" s="1">
        <v>111</v>
      </c>
      <c r="F97" s="1">
        <v>2.1795880782987598</v>
      </c>
      <c r="G97" s="1">
        <v>0.65434536142163702</v>
      </c>
      <c r="H97" s="55">
        <f t="shared" si="15"/>
        <v>0.89707116991235125</v>
      </c>
      <c r="I97" s="55">
        <f t="shared" si="16"/>
        <v>3.4621049866851683</v>
      </c>
      <c r="J97" s="55">
        <f t="shared" si="17"/>
        <v>8.8426630236124151</v>
      </c>
      <c r="K97" s="55">
        <f t="shared" si="18"/>
        <v>2.4524098905637493</v>
      </c>
      <c r="L97" s="55">
        <f t="shared" si="19"/>
        <v>31.884021366097027</v>
      </c>
      <c r="M97" s="1">
        <v>1.18207979316929E-3</v>
      </c>
      <c r="N97" s="177">
        <v>151.481975109639</v>
      </c>
      <c r="O97" s="178">
        <v>109</v>
      </c>
      <c r="P97" s="179">
        <v>4.4683181476879398E-3</v>
      </c>
      <c r="T97" s="85"/>
      <c r="U97" s="82"/>
      <c r="V97" s="82"/>
      <c r="W97" s="94"/>
      <c r="X97" s="85"/>
      <c r="Y97" s="82"/>
      <c r="Z97" s="82"/>
      <c r="AA97" s="94"/>
    </row>
    <row r="98" spans="1:27" ht="14" customHeight="1" x14ac:dyDescent="0.15">
      <c r="A98" s="55" t="s">
        <v>65</v>
      </c>
      <c r="B98" s="8" t="s">
        <v>12</v>
      </c>
      <c r="C98" s="1" t="s">
        <v>81</v>
      </c>
      <c r="D98" s="7" t="s">
        <v>2</v>
      </c>
      <c r="E98" s="1">
        <v>111</v>
      </c>
      <c r="F98" s="1">
        <v>0.46687882763530703</v>
      </c>
      <c r="G98" s="1">
        <v>0.579062456299134</v>
      </c>
      <c r="H98" s="55">
        <f t="shared" si="15"/>
        <v>-0.66808358671099555</v>
      </c>
      <c r="I98" s="55">
        <f t="shared" si="16"/>
        <v>1.6018412419816097</v>
      </c>
      <c r="J98" s="55">
        <f t="shared" si="17"/>
        <v>1.5950081208012792</v>
      </c>
      <c r="K98" s="55">
        <f t="shared" si="18"/>
        <v>0.51269016316632576</v>
      </c>
      <c r="L98" s="55">
        <f t="shared" si="19"/>
        <v>4.9621605566024742</v>
      </c>
      <c r="M98" s="1">
        <v>0.42182870945150303</v>
      </c>
      <c r="N98" s="85"/>
      <c r="O98" s="82"/>
      <c r="P98" s="86"/>
      <c r="T98" s="85"/>
      <c r="U98" s="82"/>
      <c r="V98" s="82"/>
      <c r="W98" s="94"/>
      <c r="X98" s="85"/>
      <c r="Y98" s="82"/>
      <c r="Z98" s="82"/>
      <c r="AA98" s="94"/>
    </row>
    <row r="99" spans="1:27" ht="14" customHeight="1" x14ac:dyDescent="0.15">
      <c r="A99" s="55" t="s">
        <v>65</v>
      </c>
      <c r="B99" s="8" t="s">
        <v>12</v>
      </c>
      <c r="C99" s="1" t="s">
        <v>81</v>
      </c>
      <c r="D99" s="7" t="s">
        <v>1</v>
      </c>
      <c r="E99" s="1">
        <v>111</v>
      </c>
      <c r="F99" s="1">
        <v>0.65091283531010602</v>
      </c>
      <c r="G99" s="1">
        <v>0.189787166332131</v>
      </c>
      <c r="H99" s="55">
        <f t="shared" si="15"/>
        <v>0.27892998929912927</v>
      </c>
      <c r="I99" s="55">
        <f t="shared" si="16"/>
        <v>1.0228956813210828</v>
      </c>
      <c r="J99" s="55">
        <f t="shared" si="17"/>
        <v>1.917290200643192</v>
      </c>
      <c r="K99" s="55">
        <f t="shared" si="18"/>
        <v>1.3217148064503212</v>
      </c>
      <c r="L99" s="55">
        <f t="shared" si="19"/>
        <v>2.7812366900503354</v>
      </c>
      <c r="M99" s="1">
        <v>6.0425138336528297E-4</v>
      </c>
      <c r="N99" s="85"/>
      <c r="O99" s="82"/>
      <c r="P99" s="86"/>
      <c r="T99" s="85"/>
      <c r="U99" s="82"/>
      <c r="V99" s="82"/>
      <c r="W99" s="94"/>
      <c r="X99" s="85"/>
      <c r="Y99" s="82"/>
      <c r="Z99" s="82"/>
      <c r="AA99" s="94"/>
    </row>
    <row r="100" spans="1:27" ht="14" customHeight="1" x14ac:dyDescent="0.15">
      <c r="A100" s="55" t="s">
        <v>65</v>
      </c>
      <c r="B100" s="8" t="s">
        <v>12</v>
      </c>
      <c r="C100" s="1" t="s">
        <v>81</v>
      </c>
      <c r="D100" s="7" t="s">
        <v>0</v>
      </c>
      <c r="E100" s="1">
        <v>111</v>
      </c>
      <c r="F100" s="1">
        <v>0.48947180465443801</v>
      </c>
      <c r="G100" s="1">
        <v>0.57246797741562305</v>
      </c>
      <c r="H100" s="55">
        <f t="shared" si="15"/>
        <v>-0.63256543108018315</v>
      </c>
      <c r="I100" s="55">
        <f t="shared" si="16"/>
        <v>1.6115090403890591</v>
      </c>
      <c r="J100" s="55">
        <f t="shared" si="17"/>
        <v>1.6314542657856432</v>
      </c>
      <c r="K100" s="55">
        <f t="shared" si="18"/>
        <v>0.53122722455936433</v>
      </c>
      <c r="L100" s="55">
        <f t="shared" si="19"/>
        <v>5.0103663711096846</v>
      </c>
      <c r="M100" s="1">
        <v>0.39439828811243799</v>
      </c>
      <c r="N100" s="85"/>
      <c r="O100" s="82"/>
      <c r="P100" s="86"/>
      <c r="T100" s="85"/>
      <c r="U100" s="82"/>
      <c r="V100" s="82"/>
      <c r="W100" s="94"/>
      <c r="X100" s="85"/>
      <c r="Y100" s="82"/>
      <c r="Z100" s="82"/>
      <c r="AA100" s="94"/>
    </row>
    <row r="101" spans="1:27" ht="14" customHeight="1" x14ac:dyDescent="0.15">
      <c r="A101" s="7"/>
      <c r="B101" s="8"/>
      <c r="D101" s="7"/>
      <c r="N101" s="85"/>
      <c r="O101" s="82"/>
      <c r="P101" s="86"/>
      <c r="T101" s="85"/>
      <c r="U101" s="82"/>
      <c r="V101" s="82"/>
      <c r="W101" s="94"/>
      <c r="X101" s="85"/>
      <c r="Y101" s="82"/>
      <c r="Z101" s="82"/>
      <c r="AA101" s="94"/>
    </row>
    <row r="102" spans="1:27" ht="14" customHeight="1" x14ac:dyDescent="0.15">
      <c r="A102" s="7" t="s">
        <v>142</v>
      </c>
      <c r="B102" s="8" t="s">
        <v>110</v>
      </c>
      <c r="C102" s="1" t="s">
        <v>81</v>
      </c>
      <c r="D102" s="7" t="s">
        <v>4</v>
      </c>
      <c r="E102" s="55">
        <v>91</v>
      </c>
      <c r="F102" s="55">
        <v>-0.120230273867555</v>
      </c>
      <c r="G102" s="55">
        <v>0.31778848258584302</v>
      </c>
      <c r="H102" s="55">
        <f t="shared" si="5"/>
        <v>-0.74309569973580736</v>
      </c>
      <c r="I102" s="55">
        <f t="shared" si="6"/>
        <v>0.50263515200069731</v>
      </c>
      <c r="J102" s="55">
        <f t="shared" si="7"/>
        <v>0.88671622563112173</v>
      </c>
      <c r="K102" s="55">
        <f t="shared" si="8"/>
        <v>0.47563919791798154</v>
      </c>
      <c r="L102" s="55">
        <f t="shared" si="9"/>
        <v>1.6530716312684657</v>
      </c>
      <c r="M102" s="55">
        <v>0.70518228961117202</v>
      </c>
      <c r="N102" s="85">
        <v>101.03413439865599</v>
      </c>
      <c r="O102" s="82">
        <v>90</v>
      </c>
      <c r="P102" s="86">
        <v>0.200378519151481</v>
      </c>
      <c r="Q102" s="82">
        <v>1.71001652374086E-2</v>
      </c>
      <c r="R102" s="82">
        <v>1.29424147906591E-2</v>
      </c>
      <c r="S102" s="82">
        <v>0.18980477762932499</v>
      </c>
      <c r="T102" s="85">
        <v>9.4304978976473396E-3</v>
      </c>
      <c r="U102" s="82">
        <v>2.4557537686243501E-3</v>
      </c>
      <c r="V102" s="82" t="b">
        <v>1</v>
      </c>
      <c r="W102" s="94">
        <v>9.8334713526061793E-22</v>
      </c>
      <c r="X102" s="85">
        <v>91</v>
      </c>
      <c r="Y102" s="82">
        <v>-0.221509386467029</v>
      </c>
      <c r="Z102" s="82">
        <v>0.345424295527197</v>
      </c>
      <c r="AA102" s="86">
        <v>0.52134887827132403</v>
      </c>
    </row>
    <row r="103" spans="1:27" ht="14" customHeight="1" x14ac:dyDescent="0.15">
      <c r="A103" s="7" t="s">
        <v>142</v>
      </c>
      <c r="B103" s="8" t="s">
        <v>110</v>
      </c>
      <c r="C103" s="1" t="s">
        <v>81</v>
      </c>
      <c r="D103" s="7" t="s">
        <v>3</v>
      </c>
      <c r="E103" s="55">
        <v>91</v>
      </c>
      <c r="F103" s="55">
        <v>-1.6558751644268299</v>
      </c>
      <c r="G103" s="55">
        <v>1.2045844067596101</v>
      </c>
      <c r="H103" s="55">
        <f t="shared" si="5"/>
        <v>-4.0168606016756652</v>
      </c>
      <c r="I103" s="55">
        <f t="shared" si="6"/>
        <v>0.70511027282200578</v>
      </c>
      <c r="J103" s="55">
        <f t="shared" si="7"/>
        <v>0.19092489189464118</v>
      </c>
      <c r="K103" s="55">
        <f t="shared" si="8"/>
        <v>1.8009415010816942E-2</v>
      </c>
      <c r="L103" s="55">
        <f t="shared" si="9"/>
        <v>2.0240698725131376</v>
      </c>
      <c r="M103" s="55">
        <v>0.17269298631285099</v>
      </c>
      <c r="N103" s="85">
        <v>99.090511316977199</v>
      </c>
      <c r="O103" s="82">
        <v>89</v>
      </c>
      <c r="P103" s="86">
        <v>0.21798206774973899</v>
      </c>
      <c r="Q103" s="82"/>
      <c r="R103" s="82"/>
      <c r="S103" s="82"/>
      <c r="T103" s="85"/>
      <c r="U103" s="82"/>
      <c r="V103" s="82"/>
      <c r="W103" s="94"/>
      <c r="X103" s="85"/>
      <c r="Y103" s="82"/>
      <c r="Z103" s="82"/>
      <c r="AA103" s="86"/>
    </row>
    <row r="104" spans="1:27" ht="14" customHeight="1" x14ac:dyDescent="0.15">
      <c r="A104" s="7" t="s">
        <v>142</v>
      </c>
      <c r="B104" s="8" t="s">
        <v>110</v>
      </c>
      <c r="C104" s="1" t="s">
        <v>81</v>
      </c>
      <c r="D104" s="7" t="s">
        <v>2</v>
      </c>
      <c r="E104" s="55">
        <v>91</v>
      </c>
      <c r="F104" s="55">
        <v>-1.0086216030907</v>
      </c>
      <c r="G104" s="55">
        <v>1.0548281699275901</v>
      </c>
      <c r="H104" s="55">
        <f t="shared" si="5"/>
        <v>-3.0760848161487768</v>
      </c>
      <c r="I104" s="55">
        <f t="shared" si="6"/>
        <v>1.0588416099673765</v>
      </c>
      <c r="J104" s="55">
        <f t="shared" si="7"/>
        <v>0.36472136405033623</v>
      </c>
      <c r="K104" s="55">
        <f t="shared" si="8"/>
        <v>4.6139548295659985E-2</v>
      </c>
      <c r="L104" s="55">
        <f t="shared" si="9"/>
        <v>2.8830293816996528</v>
      </c>
      <c r="M104" s="55">
        <v>0.341535073146782</v>
      </c>
      <c r="N104" s="85"/>
      <c r="O104" s="82"/>
      <c r="P104" s="86"/>
      <c r="Q104" s="82"/>
      <c r="R104" s="82"/>
      <c r="S104" s="82"/>
      <c r="T104" s="85"/>
      <c r="U104" s="82"/>
      <c r="V104" s="82"/>
      <c r="W104" s="94"/>
      <c r="X104" s="85"/>
      <c r="Y104" s="82"/>
      <c r="Z104" s="82"/>
      <c r="AA104" s="86"/>
    </row>
    <row r="105" spans="1:27" ht="14" customHeight="1" x14ac:dyDescent="0.15">
      <c r="A105" s="7" t="s">
        <v>142</v>
      </c>
      <c r="B105" s="8" t="s">
        <v>110</v>
      </c>
      <c r="C105" s="1" t="s">
        <v>81</v>
      </c>
      <c r="D105" s="7" t="s">
        <v>1</v>
      </c>
      <c r="E105" s="55">
        <v>91</v>
      </c>
      <c r="F105" s="55">
        <v>-0.51025541234448701</v>
      </c>
      <c r="G105" s="55">
        <v>0.43680088401092498</v>
      </c>
      <c r="H105" s="55">
        <f t="shared" si="5"/>
        <v>-1.3663851450058999</v>
      </c>
      <c r="I105" s="55">
        <f t="shared" si="6"/>
        <v>0.34587432031692589</v>
      </c>
      <c r="J105" s="55">
        <f t="shared" si="7"/>
        <v>0.60034222441376428</v>
      </c>
      <c r="K105" s="55">
        <f t="shared" si="8"/>
        <v>0.25502718159714322</v>
      </c>
      <c r="L105" s="55">
        <f t="shared" si="9"/>
        <v>1.4132249909870149</v>
      </c>
      <c r="M105" s="55">
        <v>0.24274030065124599</v>
      </c>
      <c r="N105" s="85"/>
      <c r="O105" s="82"/>
      <c r="P105" s="86"/>
      <c r="Q105" s="82"/>
      <c r="R105" s="82"/>
      <c r="S105" s="82"/>
      <c r="T105" s="85"/>
      <c r="U105" s="82"/>
      <c r="V105" s="82"/>
      <c r="W105" s="94"/>
      <c r="X105" s="85"/>
      <c r="Y105" s="82"/>
      <c r="Z105" s="82"/>
      <c r="AA105" s="86"/>
    </row>
    <row r="106" spans="1:27" ht="14" customHeight="1" x14ac:dyDescent="0.15">
      <c r="A106" s="7" t="s">
        <v>142</v>
      </c>
      <c r="B106" s="8" t="s">
        <v>110</v>
      </c>
      <c r="C106" s="1" t="s">
        <v>81</v>
      </c>
      <c r="D106" s="7" t="s">
        <v>0</v>
      </c>
      <c r="E106" s="55">
        <v>91</v>
      </c>
      <c r="F106" s="55">
        <v>-1.2333472073400999</v>
      </c>
      <c r="G106" s="55">
        <v>0.83188468032534901</v>
      </c>
      <c r="H106" s="55">
        <f t="shared" si="5"/>
        <v>-2.8638411807777837</v>
      </c>
      <c r="I106" s="55">
        <f t="shared" si="6"/>
        <v>0.39714676609758404</v>
      </c>
      <c r="J106" s="55">
        <f t="shared" si="7"/>
        <v>0.29131584938736788</v>
      </c>
      <c r="K106" s="55">
        <f t="shared" si="8"/>
        <v>5.7049202554755526E-2</v>
      </c>
      <c r="L106" s="55">
        <f t="shared" si="9"/>
        <v>1.4875742394966995</v>
      </c>
      <c r="M106" s="55">
        <v>0.14167556772287401</v>
      </c>
      <c r="N106" s="85"/>
      <c r="O106" s="82"/>
      <c r="P106" s="86"/>
      <c r="Q106" s="82"/>
      <c r="R106" s="82"/>
      <c r="S106" s="82"/>
      <c r="T106" s="85"/>
      <c r="U106" s="82"/>
      <c r="V106" s="82"/>
      <c r="W106" s="94"/>
      <c r="X106" s="85"/>
      <c r="Y106" s="82"/>
      <c r="Z106" s="82"/>
      <c r="AA106" s="86"/>
    </row>
    <row r="107" spans="1:27" ht="14" customHeight="1" x14ac:dyDescent="0.15">
      <c r="A107" s="7"/>
      <c r="B107" s="8"/>
      <c r="D107" s="7"/>
      <c r="E107" s="55"/>
      <c r="F107" s="55"/>
      <c r="G107" s="55"/>
      <c r="H107" s="55"/>
      <c r="I107" s="55"/>
      <c r="J107" s="55"/>
      <c r="K107" s="55"/>
      <c r="L107" s="55"/>
      <c r="M107" s="55"/>
      <c r="N107" s="85"/>
      <c r="O107" s="82"/>
      <c r="P107" s="86"/>
      <c r="Q107" s="82"/>
      <c r="R107" s="82"/>
      <c r="S107" s="82"/>
      <c r="T107" s="85"/>
      <c r="U107" s="82"/>
      <c r="V107" s="82"/>
      <c r="W107" s="94"/>
      <c r="X107" s="85"/>
      <c r="Y107" s="82"/>
      <c r="Z107" s="82"/>
      <c r="AA107" s="86"/>
    </row>
    <row r="108" spans="1:27" ht="14" customHeight="1" x14ac:dyDescent="0.15">
      <c r="A108" s="7" t="s">
        <v>141</v>
      </c>
      <c r="B108" s="8" t="s">
        <v>109</v>
      </c>
      <c r="C108" s="1" t="s">
        <v>81</v>
      </c>
      <c r="D108" s="7" t="s">
        <v>4</v>
      </c>
      <c r="E108" s="55">
        <v>91</v>
      </c>
      <c r="F108" s="55">
        <v>0.13486482405417</v>
      </c>
      <c r="G108" s="55">
        <v>0.154731786667483</v>
      </c>
      <c r="H108" s="55">
        <f t="shared" si="5"/>
        <v>-0.16840947781409665</v>
      </c>
      <c r="I108" s="55">
        <f t="shared" si="6"/>
        <v>0.43813912592243665</v>
      </c>
      <c r="J108" s="55">
        <f t="shared" si="7"/>
        <v>1.1443820809652765</v>
      </c>
      <c r="K108" s="55">
        <f t="shared" si="8"/>
        <v>0.8450077519057394</v>
      </c>
      <c r="L108" s="55">
        <f t="shared" si="9"/>
        <v>1.5498205126294551</v>
      </c>
      <c r="M108" s="55">
        <v>0.38342451878602202</v>
      </c>
      <c r="N108" s="85">
        <v>98.383812009240799</v>
      </c>
      <c r="O108" s="82">
        <v>90</v>
      </c>
      <c r="P108" s="86">
        <v>0.25596933021197898</v>
      </c>
      <c r="Q108" s="82">
        <v>2.2684893413151899E-3</v>
      </c>
      <c r="R108" s="82">
        <v>6.3578148341059196E-3</v>
      </c>
      <c r="S108" s="82">
        <v>0.72208362830441397</v>
      </c>
      <c r="T108" s="85">
        <v>9.4304978976473396E-3</v>
      </c>
      <c r="U108" s="83">
        <v>7.4336609947729898E-5</v>
      </c>
      <c r="V108" s="82" t="b">
        <v>1</v>
      </c>
      <c r="W108" s="86">
        <v>0</v>
      </c>
      <c r="X108" s="85">
        <v>91</v>
      </c>
      <c r="Y108" s="82">
        <v>0.141750954943026</v>
      </c>
      <c r="Z108" s="82">
        <v>0.1666964241984</v>
      </c>
      <c r="AA108" s="86">
        <v>0.39512835643796501</v>
      </c>
    </row>
    <row r="109" spans="1:27" ht="14" customHeight="1" x14ac:dyDescent="0.15">
      <c r="A109" s="7" t="s">
        <v>141</v>
      </c>
      <c r="B109" s="8" t="s">
        <v>109</v>
      </c>
      <c r="C109" s="1" t="s">
        <v>81</v>
      </c>
      <c r="D109" s="7" t="s">
        <v>3</v>
      </c>
      <c r="E109" s="55">
        <v>91</v>
      </c>
      <c r="F109" s="55">
        <v>-6.7788296671034406E-2</v>
      </c>
      <c r="G109" s="55">
        <v>0.58886741738673298</v>
      </c>
      <c r="H109" s="55">
        <f t="shared" si="5"/>
        <v>-1.2219684347490309</v>
      </c>
      <c r="I109" s="55">
        <f t="shared" si="6"/>
        <v>1.0863918414069622</v>
      </c>
      <c r="J109" s="55">
        <f t="shared" si="7"/>
        <v>0.93445828056705116</v>
      </c>
      <c r="K109" s="55">
        <f t="shared" si="8"/>
        <v>0.29464959719875233</v>
      </c>
      <c r="L109" s="55">
        <f t="shared" si="9"/>
        <v>2.96356175749772</v>
      </c>
      <c r="M109" s="55">
        <v>0.90861218561499202</v>
      </c>
      <c r="N109" s="85">
        <v>98.2432815100032</v>
      </c>
      <c r="O109" s="82">
        <v>89</v>
      </c>
      <c r="P109" s="86">
        <v>0.23583580110206101</v>
      </c>
      <c r="Q109" s="82"/>
      <c r="R109" s="82"/>
      <c r="S109" s="82"/>
      <c r="T109" s="85"/>
      <c r="U109" s="83"/>
      <c r="V109" s="82"/>
      <c r="W109" s="86"/>
      <c r="X109" s="85"/>
      <c r="Y109" s="82"/>
      <c r="Z109" s="82"/>
      <c r="AA109" s="86"/>
    </row>
    <row r="110" spans="1:27" ht="14" customHeight="1" x14ac:dyDescent="0.15">
      <c r="A110" s="7" t="s">
        <v>141</v>
      </c>
      <c r="B110" s="8" t="s">
        <v>109</v>
      </c>
      <c r="C110" s="1" t="s">
        <v>81</v>
      </c>
      <c r="D110" s="7" t="s">
        <v>2</v>
      </c>
      <c r="E110" s="55">
        <v>91</v>
      </c>
      <c r="F110" s="55">
        <v>2.8730995217934201E-2</v>
      </c>
      <c r="G110" s="55">
        <v>0.60028796283754704</v>
      </c>
      <c r="H110" s="55">
        <f t="shared" si="5"/>
        <v>-1.147833411943658</v>
      </c>
      <c r="I110" s="55">
        <f t="shared" si="6"/>
        <v>1.2052954023795264</v>
      </c>
      <c r="J110" s="55">
        <f t="shared" si="7"/>
        <v>1.029147711579522</v>
      </c>
      <c r="K110" s="55">
        <f t="shared" si="8"/>
        <v>0.31732353452172085</v>
      </c>
      <c r="L110" s="55">
        <f t="shared" si="9"/>
        <v>3.3377449102403984</v>
      </c>
      <c r="M110" s="55">
        <v>0.96193225768204205</v>
      </c>
      <c r="N110" s="85"/>
      <c r="O110" s="82"/>
      <c r="P110" s="86"/>
      <c r="Q110" s="82"/>
      <c r="R110" s="82"/>
      <c r="S110" s="82"/>
      <c r="T110" s="85"/>
      <c r="U110" s="83"/>
      <c r="V110" s="82"/>
      <c r="W110" s="86"/>
      <c r="X110" s="85"/>
      <c r="Y110" s="82"/>
      <c r="Z110" s="82"/>
      <c r="AA110" s="86"/>
    </row>
    <row r="111" spans="1:27" ht="14" customHeight="1" x14ac:dyDescent="0.15">
      <c r="A111" s="7" t="s">
        <v>141</v>
      </c>
      <c r="B111" s="8" t="s">
        <v>109</v>
      </c>
      <c r="C111" s="1" t="s">
        <v>81</v>
      </c>
      <c r="D111" s="7" t="s">
        <v>1</v>
      </c>
      <c r="E111" s="55">
        <v>91</v>
      </c>
      <c r="F111" s="55">
        <v>0.18347078590169599</v>
      </c>
      <c r="G111" s="55">
        <v>0.223099687187817</v>
      </c>
      <c r="H111" s="55">
        <f t="shared" si="5"/>
        <v>-0.25380460098642532</v>
      </c>
      <c r="I111" s="55">
        <f t="shared" si="6"/>
        <v>0.62074617278981736</v>
      </c>
      <c r="J111" s="55">
        <f t="shared" si="7"/>
        <v>1.2013798676694658</v>
      </c>
      <c r="K111" s="55">
        <f t="shared" si="8"/>
        <v>0.77584338626865534</v>
      </c>
      <c r="L111" s="55">
        <f t="shared" si="9"/>
        <v>1.8603156409993802</v>
      </c>
      <c r="M111" s="55">
        <v>0.41086559282283802</v>
      </c>
      <c r="N111" s="85"/>
      <c r="O111" s="82"/>
      <c r="P111" s="86"/>
      <c r="Q111" s="82"/>
      <c r="R111" s="82"/>
      <c r="S111" s="82"/>
      <c r="T111" s="85"/>
      <c r="U111" s="83"/>
      <c r="V111" s="82"/>
      <c r="W111" s="86"/>
      <c r="X111" s="85"/>
      <c r="Y111" s="82"/>
      <c r="Z111" s="82"/>
      <c r="AA111" s="86"/>
    </row>
    <row r="112" spans="1:27" ht="14" customHeight="1" x14ac:dyDescent="0.15">
      <c r="A112" s="7" t="s">
        <v>141</v>
      </c>
      <c r="B112" s="8" t="s">
        <v>109</v>
      </c>
      <c r="C112" s="1" t="s">
        <v>81</v>
      </c>
      <c r="D112" s="7" t="s">
        <v>0</v>
      </c>
      <c r="E112" s="55">
        <v>91</v>
      </c>
      <c r="F112" s="55">
        <v>0.31633201438011799</v>
      </c>
      <c r="G112" s="55">
        <v>0.49542182900271098</v>
      </c>
      <c r="H112" s="55">
        <f t="shared" si="5"/>
        <v>-0.65469477046519553</v>
      </c>
      <c r="I112" s="55">
        <f t="shared" si="6"/>
        <v>1.2873587992254314</v>
      </c>
      <c r="J112" s="55">
        <f t="shared" si="7"/>
        <v>1.3720857322033182</v>
      </c>
      <c r="K112" s="55">
        <f t="shared" si="8"/>
        <v>0.51960063584555927</v>
      </c>
      <c r="L112" s="55">
        <f t="shared" si="9"/>
        <v>3.6232042969929807</v>
      </c>
      <c r="M112" s="55">
        <v>0.52476296940159695</v>
      </c>
      <c r="N112" s="85"/>
      <c r="O112" s="82"/>
      <c r="P112" s="86"/>
      <c r="Q112" s="82"/>
      <c r="R112" s="82"/>
      <c r="S112" s="82"/>
      <c r="T112" s="85"/>
      <c r="U112" s="83"/>
      <c r="V112" s="82"/>
      <c r="W112" s="86"/>
      <c r="X112" s="85"/>
      <c r="Y112" s="82"/>
      <c r="Z112" s="82"/>
      <c r="AA112" s="86"/>
    </row>
    <row r="113" spans="1:27" ht="14" customHeight="1" x14ac:dyDescent="0.15">
      <c r="A113" s="7"/>
      <c r="B113" s="8"/>
      <c r="D113" s="7"/>
      <c r="E113" s="55"/>
      <c r="F113" s="55"/>
      <c r="G113" s="55"/>
      <c r="H113" s="55"/>
      <c r="I113" s="55"/>
      <c r="J113" s="55"/>
      <c r="K113" s="55"/>
      <c r="L113" s="55"/>
      <c r="M113" s="55"/>
      <c r="N113" s="85"/>
      <c r="O113" s="82"/>
      <c r="P113" s="86"/>
      <c r="Q113" s="82"/>
      <c r="R113" s="82"/>
      <c r="S113" s="82"/>
      <c r="T113" s="85"/>
      <c r="U113" s="83"/>
      <c r="V113" s="82"/>
      <c r="W113" s="86"/>
      <c r="X113" s="85"/>
      <c r="Y113" s="82"/>
      <c r="Z113" s="82"/>
      <c r="AA113" s="86"/>
    </row>
    <row r="114" spans="1:27" ht="14" customHeight="1" x14ac:dyDescent="0.15">
      <c r="A114" s="7" t="s">
        <v>136</v>
      </c>
      <c r="B114" s="8" t="s">
        <v>104</v>
      </c>
      <c r="C114" s="1" t="s">
        <v>81</v>
      </c>
      <c r="D114" s="7" t="s">
        <v>4</v>
      </c>
      <c r="E114" s="55">
        <v>91</v>
      </c>
      <c r="F114" s="55">
        <v>0.53631803037555204</v>
      </c>
      <c r="G114" s="55">
        <v>0.46333952359428099</v>
      </c>
      <c r="H114" s="55">
        <f t="shared" si="5"/>
        <v>-0.37182743586923872</v>
      </c>
      <c r="I114" s="55">
        <f t="shared" si="6"/>
        <v>1.4444634966203429</v>
      </c>
      <c r="J114" s="55">
        <f t="shared" si="7"/>
        <v>1.7097001946470061</v>
      </c>
      <c r="K114" s="55">
        <f t="shared" si="8"/>
        <v>0.68947321060438671</v>
      </c>
      <c r="L114" s="55">
        <f t="shared" si="9"/>
        <v>4.2395769851792604</v>
      </c>
      <c r="M114" s="55">
        <v>0.24706590811415899</v>
      </c>
      <c r="N114" s="85">
        <v>87.295594088869507</v>
      </c>
      <c r="O114" s="82">
        <v>90</v>
      </c>
      <c r="P114" s="86">
        <v>0.56111143467019997</v>
      </c>
      <c r="Q114" s="82">
        <v>-4.7224093379990596E-3</v>
      </c>
      <c r="R114" s="82">
        <v>1.8992099711044499E-2</v>
      </c>
      <c r="S114" s="82">
        <v>0.80420343873070999</v>
      </c>
      <c r="T114" s="85">
        <v>9.4304978976473396E-3</v>
      </c>
      <c r="U114" s="82">
        <v>8.4273825102694107E-3</v>
      </c>
      <c r="V114" s="82" t="b">
        <v>1</v>
      </c>
      <c r="W114" s="86">
        <v>0.58025051348828005</v>
      </c>
      <c r="X114" s="85">
        <v>91</v>
      </c>
      <c r="Y114" s="82">
        <v>0.72097980815920204</v>
      </c>
      <c r="Z114" s="82">
        <v>0.48610607128987998</v>
      </c>
      <c r="AA114" s="86">
        <v>0.138028229805474</v>
      </c>
    </row>
    <row r="115" spans="1:27" ht="14" customHeight="1" x14ac:dyDescent="0.15">
      <c r="A115" s="7" t="s">
        <v>136</v>
      </c>
      <c r="B115" s="8" t="s">
        <v>104</v>
      </c>
      <c r="C115" s="1" t="s">
        <v>81</v>
      </c>
      <c r="D115" s="7" t="s">
        <v>3</v>
      </c>
      <c r="E115" s="55">
        <v>91</v>
      </c>
      <c r="F115" s="55">
        <v>0.957050690137913</v>
      </c>
      <c r="G115" s="55">
        <v>1.75435121330349</v>
      </c>
      <c r="H115" s="55">
        <f t="shared" si="5"/>
        <v>-2.4814776879369269</v>
      </c>
      <c r="I115" s="55">
        <f t="shared" si="6"/>
        <v>4.3955790682127533</v>
      </c>
      <c r="J115" s="55">
        <f t="shared" si="7"/>
        <v>2.6040051189263322</v>
      </c>
      <c r="K115" s="55">
        <f t="shared" si="8"/>
        <v>8.3619570622168488E-2</v>
      </c>
      <c r="L115" s="55">
        <f t="shared" si="9"/>
        <v>81.091574722782269</v>
      </c>
      <c r="M115" s="55">
        <v>0.58675394133011505</v>
      </c>
      <c r="N115" s="85">
        <v>87.233766644619294</v>
      </c>
      <c r="O115" s="82">
        <v>89</v>
      </c>
      <c r="P115" s="86">
        <v>0.533150698700248</v>
      </c>
      <c r="Q115" s="82"/>
      <c r="R115" s="82"/>
      <c r="S115" s="82"/>
      <c r="T115" s="85"/>
      <c r="U115" s="82"/>
      <c r="V115" s="82"/>
      <c r="W115" s="86"/>
      <c r="X115" s="85"/>
      <c r="Y115" s="82"/>
      <c r="Z115" s="82"/>
      <c r="AA115" s="86"/>
    </row>
    <row r="116" spans="1:27" ht="14" customHeight="1" x14ac:dyDescent="0.15">
      <c r="A116" s="7" t="s">
        <v>136</v>
      </c>
      <c r="B116" s="8" t="s">
        <v>104</v>
      </c>
      <c r="C116" s="1" t="s">
        <v>81</v>
      </c>
      <c r="D116" s="7" t="s">
        <v>2</v>
      </c>
      <c r="E116" s="55">
        <v>91</v>
      </c>
      <c r="F116" s="55">
        <v>1.1772745914696801</v>
      </c>
      <c r="G116" s="55">
        <v>1.54197253822033</v>
      </c>
      <c r="H116" s="55">
        <f t="shared" si="5"/>
        <v>-1.8449915834421668</v>
      </c>
      <c r="I116" s="55">
        <f t="shared" si="6"/>
        <v>4.199540766381527</v>
      </c>
      <c r="J116" s="55">
        <f t="shared" si="7"/>
        <v>3.2455167792079265</v>
      </c>
      <c r="K116" s="55">
        <f t="shared" si="8"/>
        <v>0.1580266509244973</v>
      </c>
      <c r="L116" s="55">
        <f t="shared" si="9"/>
        <v>66.655713466666327</v>
      </c>
      <c r="M116" s="55">
        <v>0.44717034955222301</v>
      </c>
      <c r="N116" s="85"/>
      <c r="O116" s="82"/>
      <c r="P116" s="86"/>
      <c r="Q116" s="82"/>
      <c r="R116" s="82"/>
      <c r="S116" s="82"/>
      <c r="T116" s="85"/>
      <c r="U116" s="82"/>
      <c r="V116" s="82"/>
      <c r="W116" s="86"/>
      <c r="X116" s="85"/>
      <c r="Y116" s="82"/>
      <c r="Z116" s="82"/>
      <c r="AA116" s="86"/>
    </row>
    <row r="117" spans="1:27" ht="14" customHeight="1" x14ac:dyDescent="0.15">
      <c r="A117" s="7" t="s">
        <v>136</v>
      </c>
      <c r="B117" s="8" t="s">
        <v>104</v>
      </c>
      <c r="C117" s="1" t="s">
        <v>81</v>
      </c>
      <c r="D117" s="7" t="s">
        <v>1</v>
      </c>
      <c r="E117" s="55">
        <v>91</v>
      </c>
      <c r="F117" s="55">
        <v>0.93037779674125498</v>
      </c>
      <c r="G117" s="55">
        <v>0.67631285560646603</v>
      </c>
      <c r="H117" s="55">
        <f t="shared" si="5"/>
        <v>-0.3951954002474185</v>
      </c>
      <c r="I117" s="55">
        <f t="shared" si="6"/>
        <v>2.2559509937299285</v>
      </c>
      <c r="J117" s="55">
        <f t="shared" si="7"/>
        <v>2.535466887824346</v>
      </c>
      <c r="K117" s="55">
        <f t="shared" si="8"/>
        <v>0.67354841486265515</v>
      </c>
      <c r="L117" s="55">
        <f t="shared" si="9"/>
        <v>9.5443656274724429</v>
      </c>
      <c r="M117" s="55">
        <v>0.168926347119944</v>
      </c>
      <c r="N117" s="85"/>
      <c r="O117" s="82"/>
      <c r="P117" s="86"/>
      <c r="Q117" s="82"/>
      <c r="R117" s="82"/>
      <c r="S117" s="82"/>
      <c r="T117" s="85"/>
      <c r="U117" s="82"/>
      <c r="V117" s="82"/>
      <c r="W117" s="86"/>
      <c r="X117" s="85"/>
      <c r="Y117" s="82"/>
      <c r="Z117" s="82"/>
      <c r="AA117" s="86"/>
    </row>
    <row r="118" spans="1:27" ht="14" customHeight="1" x14ac:dyDescent="0.15">
      <c r="A118" s="7" t="s">
        <v>136</v>
      </c>
      <c r="B118" s="8" t="s">
        <v>104</v>
      </c>
      <c r="C118" s="1" t="s">
        <v>81</v>
      </c>
      <c r="D118" s="7" t="s">
        <v>0</v>
      </c>
      <c r="E118" s="55">
        <v>91</v>
      </c>
      <c r="F118" s="55">
        <v>1.0867065858657801</v>
      </c>
      <c r="G118" s="55">
        <v>1.2774164212335699</v>
      </c>
      <c r="H118" s="55">
        <f t="shared" si="5"/>
        <v>-1.417029599752017</v>
      </c>
      <c r="I118" s="55">
        <f t="shared" si="6"/>
        <v>3.5904427714835769</v>
      </c>
      <c r="J118" s="55">
        <f t="shared" si="7"/>
        <v>2.96449466894591</v>
      </c>
      <c r="K118" s="55">
        <f t="shared" si="8"/>
        <v>0.24243307168432601</v>
      </c>
      <c r="L118" s="55">
        <f t="shared" si="9"/>
        <v>36.25012289433819</v>
      </c>
      <c r="M118" s="55">
        <v>0.397190008630317</v>
      </c>
      <c r="N118" s="85"/>
      <c r="O118" s="82"/>
      <c r="P118" s="86"/>
      <c r="Q118" s="82"/>
      <c r="R118" s="82"/>
      <c r="S118" s="82"/>
      <c r="T118" s="85"/>
      <c r="U118" s="82"/>
      <c r="V118" s="82"/>
      <c r="W118" s="86"/>
      <c r="X118" s="85"/>
      <c r="Y118" s="82"/>
      <c r="Z118" s="82"/>
      <c r="AA118" s="86"/>
    </row>
    <row r="119" spans="1:27" ht="14" customHeight="1" x14ac:dyDescent="0.15">
      <c r="A119" s="7"/>
      <c r="B119" s="8"/>
      <c r="D119" s="7"/>
      <c r="E119" s="55"/>
      <c r="F119" s="55"/>
      <c r="G119" s="55"/>
      <c r="H119" s="55"/>
      <c r="I119" s="55"/>
      <c r="J119" s="55"/>
      <c r="K119" s="55"/>
      <c r="L119" s="55"/>
      <c r="M119" s="55"/>
      <c r="N119" s="85"/>
      <c r="O119" s="82"/>
      <c r="P119" s="86"/>
      <c r="Q119" s="82"/>
      <c r="R119" s="82"/>
      <c r="S119" s="82"/>
      <c r="T119" s="85"/>
      <c r="U119" s="82"/>
      <c r="V119" s="82"/>
      <c r="W119" s="86"/>
      <c r="X119" s="85"/>
      <c r="Y119" s="82"/>
      <c r="Z119" s="82"/>
      <c r="AA119" s="86"/>
    </row>
    <row r="120" spans="1:27" ht="14" customHeight="1" x14ac:dyDescent="0.15">
      <c r="A120" s="7" t="s">
        <v>137</v>
      </c>
      <c r="B120" s="8" t="s">
        <v>105</v>
      </c>
      <c r="C120" s="11" t="s">
        <v>81</v>
      </c>
      <c r="D120" s="79" t="s">
        <v>4</v>
      </c>
      <c r="E120" s="60">
        <v>91</v>
      </c>
      <c r="F120" s="60">
        <v>1.3958851384355799</v>
      </c>
      <c r="G120" s="60">
        <v>0.27953899600429499</v>
      </c>
      <c r="H120" s="60">
        <f t="shared" si="5"/>
        <v>0.84798870626716172</v>
      </c>
      <c r="I120" s="60">
        <f t="shared" si="6"/>
        <v>1.9437815706039983</v>
      </c>
      <c r="J120" s="60">
        <f t="shared" si="7"/>
        <v>4.0385476648203582</v>
      </c>
      <c r="K120" s="60">
        <f t="shared" si="8"/>
        <v>2.3349458639941831</v>
      </c>
      <c r="L120" s="60">
        <f t="shared" si="9"/>
        <v>6.9851157975569231</v>
      </c>
      <c r="M120" s="95">
        <v>5.9286916732967299E-7</v>
      </c>
      <c r="N120" s="85">
        <v>82.451818641978406</v>
      </c>
      <c r="O120" s="82">
        <v>90</v>
      </c>
      <c r="P120" s="86">
        <v>0.70162556116756303</v>
      </c>
      <c r="Q120" s="82">
        <v>9.1962602135539102E-3</v>
      </c>
      <c r="R120" s="82">
        <v>1.1223664582441799E-2</v>
      </c>
      <c r="S120" s="82">
        <v>0.41476786938132998</v>
      </c>
      <c r="T120" s="85">
        <v>9.4304978976473396E-3</v>
      </c>
      <c r="U120" s="82">
        <v>1.24364939289551E-4</v>
      </c>
      <c r="V120" s="82" t="b">
        <v>1</v>
      </c>
      <c r="W120" s="86">
        <v>0</v>
      </c>
      <c r="X120" s="85">
        <v>91</v>
      </c>
      <c r="Y120" s="82">
        <v>1.4639913647177201</v>
      </c>
      <c r="Z120" s="82">
        <v>0.29437839090919699</v>
      </c>
      <c r="AA120" s="94">
        <v>6.5869643604628996E-7</v>
      </c>
    </row>
    <row r="121" spans="1:27" ht="14" customHeight="1" x14ac:dyDescent="0.15">
      <c r="A121" s="7" t="s">
        <v>137</v>
      </c>
      <c r="B121" s="8" t="s">
        <v>105</v>
      </c>
      <c r="C121" s="1" t="s">
        <v>81</v>
      </c>
      <c r="D121" s="7" t="s">
        <v>3</v>
      </c>
      <c r="E121" s="55">
        <v>91</v>
      </c>
      <c r="F121" s="55">
        <v>0.57953393404850895</v>
      </c>
      <c r="G121" s="55">
        <v>1.03479610869462</v>
      </c>
      <c r="H121" s="55">
        <f t="shared" si="5"/>
        <v>-1.4486664389929462</v>
      </c>
      <c r="I121" s="55">
        <f t="shared" si="6"/>
        <v>2.6077343070899639</v>
      </c>
      <c r="J121" s="55">
        <f t="shared" si="7"/>
        <v>1.7852062129986896</v>
      </c>
      <c r="K121" s="55">
        <f t="shared" si="8"/>
        <v>0.2348833105542972</v>
      </c>
      <c r="L121" s="55">
        <f t="shared" si="9"/>
        <v>13.568274456828226</v>
      </c>
      <c r="M121" s="55">
        <v>0.57685467595114803</v>
      </c>
      <c r="N121" s="85">
        <v>81.780462225556903</v>
      </c>
      <c r="O121" s="82">
        <v>89</v>
      </c>
      <c r="P121" s="86">
        <v>0.69362494060338697</v>
      </c>
      <c r="Q121" s="82"/>
      <c r="R121" s="82"/>
      <c r="S121" s="82"/>
      <c r="T121" s="85"/>
      <c r="U121" s="82"/>
      <c r="V121" s="82"/>
      <c r="W121" s="86"/>
      <c r="X121" s="85"/>
      <c r="Y121" s="82"/>
      <c r="Z121" s="82"/>
      <c r="AA121" s="94"/>
    </row>
    <row r="122" spans="1:27" ht="14" customHeight="1" x14ac:dyDescent="0.15">
      <c r="A122" s="7" t="s">
        <v>137</v>
      </c>
      <c r="B122" s="8" t="s">
        <v>105</v>
      </c>
      <c r="C122" s="1" t="s">
        <v>81</v>
      </c>
      <c r="D122" s="7" t="s">
        <v>2</v>
      </c>
      <c r="E122" s="55">
        <v>91</v>
      </c>
      <c r="F122" s="55">
        <v>1.0481170806497799</v>
      </c>
      <c r="G122" s="55">
        <v>0.93842924824163498</v>
      </c>
      <c r="H122" s="55">
        <f t="shared" si="5"/>
        <v>-0.79120424590382465</v>
      </c>
      <c r="I122" s="55">
        <f t="shared" si="6"/>
        <v>2.8874384072033843</v>
      </c>
      <c r="J122" s="55">
        <f t="shared" si="7"/>
        <v>2.8522754540359263</v>
      </c>
      <c r="K122" s="55">
        <f t="shared" si="8"/>
        <v>0.45329858349932611</v>
      </c>
      <c r="L122" s="55">
        <f t="shared" si="9"/>
        <v>17.947277052781576</v>
      </c>
      <c r="M122" s="55">
        <v>0.26701656157169001</v>
      </c>
      <c r="N122" s="85"/>
      <c r="O122" s="82"/>
      <c r="P122" s="86"/>
      <c r="Q122" s="82"/>
      <c r="R122" s="82"/>
      <c r="S122" s="82"/>
      <c r="T122" s="85"/>
      <c r="U122" s="82"/>
      <c r="V122" s="82"/>
      <c r="W122" s="86"/>
      <c r="X122" s="85"/>
      <c r="Y122" s="82"/>
      <c r="Z122" s="82"/>
      <c r="AA122" s="94"/>
    </row>
    <row r="123" spans="1:27" ht="14" customHeight="1" x14ac:dyDescent="0.15">
      <c r="A123" s="7" t="s">
        <v>137</v>
      </c>
      <c r="B123" s="8" t="s">
        <v>105</v>
      </c>
      <c r="C123" s="1" t="s">
        <v>81</v>
      </c>
      <c r="D123" s="7" t="s">
        <v>1</v>
      </c>
      <c r="E123" s="55">
        <v>91</v>
      </c>
      <c r="F123" s="55">
        <v>1.2947676377190001</v>
      </c>
      <c r="G123" s="55">
        <v>0.41019774487111199</v>
      </c>
      <c r="H123" s="55">
        <f t="shared" si="5"/>
        <v>0.49078005777162059</v>
      </c>
      <c r="I123" s="55">
        <f t="shared" si="6"/>
        <v>2.0987552176663797</v>
      </c>
      <c r="J123" s="55">
        <f t="shared" si="7"/>
        <v>3.6501477189438716</v>
      </c>
      <c r="K123" s="55">
        <f t="shared" si="8"/>
        <v>1.6335900176618066</v>
      </c>
      <c r="L123" s="55">
        <f t="shared" si="9"/>
        <v>8.1560111325738163</v>
      </c>
      <c r="M123" s="55">
        <v>1.59703645713989E-3</v>
      </c>
      <c r="N123" s="85"/>
      <c r="O123" s="82"/>
      <c r="P123" s="86"/>
      <c r="Q123" s="82"/>
      <c r="R123" s="82"/>
      <c r="S123" s="82"/>
      <c r="T123" s="85"/>
      <c r="U123" s="82"/>
      <c r="V123" s="82"/>
      <c r="W123" s="86"/>
      <c r="X123" s="85"/>
      <c r="Y123" s="82"/>
      <c r="Z123" s="82"/>
      <c r="AA123" s="94"/>
    </row>
    <row r="124" spans="1:27" ht="14" customHeight="1" x14ac:dyDescent="0.15">
      <c r="A124" s="7" t="s">
        <v>137</v>
      </c>
      <c r="B124" s="8" t="s">
        <v>105</v>
      </c>
      <c r="C124" s="1" t="s">
        <v>81</v>
      </c>
      <c r="D124" s="7" t="s">
        <v>0</v>
      </c>
      <c r="E124" s="55">
        <v>91</v>
      </c>
      <c r="F124" s="55">
        <v>1.1346539496021699</v>
      </c>
      <c r="G124" s="55">
        <v>0.79862253557010199</v>
      </c>
      <c r="H124" s="55">
        <f t="shared" si="5"/>
        <v>-0.43064622011522991</v>
      </c>
      <c r="I124" s="55">
        <f t="shared" si="6"/>
        <v>2.6999541193195697</v>
      </c>
      <c r="J124" s="55">
        <f t="shared" si="7"/>
        <v>3.1100971063242819</v>
      </c>
      <c r="K124" s="55">
        <f t="shared" si="8"/>
        <v>0.6500888584583544</v>
      </c>
      <c r="L124" s="55">
        <f t="shared" si="9"/>
        <v>14.879049048317629</v>
      </c>
      <c r="M124" s="55">
        <v>0.158840852278959</v>
      </c>
      <c r="N124" s="85"/>
      <c r="O124" s="82"/>
      <c r="P124" s="86"/>
      <c r="Q124" s="82"/>
      <c r="R124" s="82"/>
      <c r="S124" s="82"/>
      <c r="T124" s="85"/>
      <c r="U124" s="82"/>
      <c r="V124" s="82"/>
      <c r="W124" s="86"/>
      <c r="X124" s="85"/>
      <c r="Y124" s="82"/>
      <c r="Z124" s="82"/>
      <c r="AA124" s="94"/>
    </row>
    <row r="125" spans="1:27" ht="14" customHeight="1" x14ac:dyDescent="0.15">
      <c r="A125" s="7"/>
      <c r="B125" s="8"/>
      <c r="D125" s="7"/>
      <c r="E125" s="55"/>
      <c r="F125" s="55"/>
      <c r="G125" s="55"/>
      <c r="H125" s="55"/>
      <c r="I125" s="55"/>
      <c r="J125" s="55"/>
      <c r="K125" s="55"/>
      <c r="L125" s="55"/>
      <c r="M125" s="55"/>
      <c r="N125" s="85"/>
      <c r="O125" s="82"/>
      <c r="P125" s="86"/>
      <c r="Q125" s="82"/>
      <c r="R125" s="82"/>
      <c r="S125" s="82"/>
      <c r="T125" s="85"/>
      <c r="U125" s="82"/>
      <c r="V125" s="82"/>
      <c r="W125" s="86"/>
      <c r="X125" s="85"/>
      <c r="Y125" s="82"/>
      <c r="Z125" s="82"/>
      <c r="AA125" s="94"/>
    </row>
    <row r="126" spans="1:27" ht="14" customHeight="1" x14ac:dyDescent="0.15">
      <c r="A126" s="7" t="s">
        <v>139</v>
      </c>
      <c r="B126" s="8" t="s">
        <v>107</v>
      </c>
      <c r="C126" s="1" t="s">
        <v>81</v>
      </c>
      <c r="D126" s="7" t="s">
        <v>4</v>
      </c>
      <c r="E126" s="55">
        <v>91</v>
      </c>
      <c r="F126" s="55">
        <v>-0.160154627855701</v>
      </c>
      <c r="G126" s="55">
        <v>0.18197604470083001</v>
      </c>
      <c r="H126" s="55">
        <f t="shared" si="5"/>
        <v>-0.51682767546932784</v>
      </c>
      <c r="I126" s="55">
        <f t="shared" si="6"/>
        <v>0.19651841975792583</v>
      </c>
      <c r="J126" s="55">
        <f t="shared" si="7"/>
        <v>0.85201203398613212</v>
      </c>
      <c r="K126" s="55">
        <f t="shared" si="8"/>
        <v>0.59640955477563207</v>
      </c>
      <c r="L126" s="55">
        <f t="shared" si="9"/>
        <v>1.2171577404226483</v>
      </c>
      <c r="M126" s="55">
        <v>0.37881254834111</v>
      </c>
      <c r="N126" s="85">
        <v>92.542975282486395</v>
      </c>
      <c r="O126" s="82">
        <v>90</v>
      </c>
      <c r="P126" s="86">
        <v>0.40617834325691998</v>
      </c>
      <c r="Q126" s="82">
        <v>-3.8570974895924901E-3</v>
      </c>
      <c r="R126" s="82">
        <v>7.4656902444565102E-3</v>
      </c>
      <c r="S126" s="82">
        <v>0.60668674030024705</v>
      </c>
      <c r="T126" s="85">
        <v>9.4304978976473396E-3</v>
      </c>
      <c r="U126" s="82">
        <v>4.18137485623331E-4</v>
      </c>
      <c r="V126" s="82" t="b">
        <v>1</v>
      </c>
      <c r="W126" s="94">
        <v>9.0806799167261396E-207</v>
      </c>
      <c r="X126" s="85">
        <v>91</v>
      </c>
      <c r="Y126" s="82">
        <v>-0.158609590371382</v>
      </c>
      <c r="Z126" s="82">
        <v>0.19124717579709799</v>
      </c>
      <c r="AA126" s="86">
        <v>0.406910097442089</v>
      </c>
    </row>
    <row r="127" spans="1:27" ht="14" customHeight="1" x14ac:dyDescent="0.15">
      <c r="A127" s="7" t="s">
        <v>139</v>
      </c>
      <c r="B127" s="8" t="s">
        <v>107</v>
      </c>
      <c r="C127" s="1" t="s">
        <v>81</v>
      </c>
      <c r="D127" s="7" t="s">
        <v>3</v>
      </c>
      <c r="E127" s="55">
        <v>91</v>
      </c>
      <c r="F127" s="55">
        <v>0.18420275291557001</v>
      </c>
      <c r="G127" s="55">
        <v>0.69112048052463604</v>
      </c>
      <c r="H127" s="55">
        <f t="shared" si="5"/>
        <v>-1.1703933889127165</v>
      </c>
      <c r="I127" s="55">
        <f t="shared" si="6"/>
        <v>1.5387988947438567</v>
      </c>
      <c r="J127" s="55">
        <f t="shared" si="7"/>
        <v>1.2022595600173462</v>
      </c>
      <c r="K127" s="55">
        <f t="shared" si="8"/>
        <v>0.31024487036416126</v>
      </c>
      <c r="L127" s="55">
        <f t="shared" si="9"/>
        <v>4.6589909704436989</v>
      </c>
      <c r="M127" s="55">
        <v>0.79044936562277501</v>
      </c>
      <c r="N127" s="85">
        <v>92.266259324484906</v>
      </c>
      <c r="O127" s="82">
        <v>89</v>
      </c>
      <c r="P127" s="86">
        <v>0.38524694874503201</v>
      </c>
      <c r="Q127" s="82"/>
      <c r="R127" s="82"/>
      <c r="S127" s="82"/>
      <c r="T127" s="85"/>
      <c r="U127" s="82"/>
      <c r="V127" s="82"/>
      <c r="W127" s="94"/>
      <c r="X127" s="85"/>
      <c r="Y127" s="82"/>
      <c r="Z127" s="82"/>
      <c r="AA127" s="86"/>
    </row>
    <row r="128" spans="1:27" ht="14" customHeight="1" x14ac:dyDescent="0.15">
      <c r="A128" s="7" t="s">
        <v>139</v>
      </c>
      <c r="B128" s="8" t="s">
        <v>107</v>
      </c>
      <c r="C128" s="1" t="s">
        <v>81</v>
      </c>
      <c r="D128" s="7" t="s">
        <v>2</v>
      </c>
      <c r="E128" s="55">
        <v>91</v>
      </c>
      <c r="F128" s="55">
        <v>-0.805475798775101</v>
      </c>
      <c r="G128" s="55">
        <v>0.71789048550288104</v>
      </c>
      <c r="H128" s="55">
        <f t="shared" si="5"/>
        <v>-2.2125411503607477</v>
      </c>
      <c r="I128" s="55">
        <f t="shared" si="6"/>
        <v>0.60158955281054582</v>
      </c>
      <c r="J128" s="55">
        <f t="shared" si="7"/>
        <v>0.4468752532703944</v>
      </c>
      <c r="K128" s="55">
        <f t="shared" si="8"/>
        <v>0.10942223656609394</v>
      </c>
      <c r="L128" s="55">
        <f t="shared" si="9"/>
        <v>1.8250174576248639</v>
      </c>
      <c r="M128" s="55">
        <v>0.26484539391371698</v>
      </c>
      <c r="N128" s="85"/>
      <c r="O128" s="82"/>
      <c r="P128" s="86"/>
      <c r="Q128" s="82"/>
      <c r="R128" s="82"/>
      <c r="S128" s="82"/>
      <c r="T128" s="85"/>
      <c r="U128" s="82"/>
      <c r="V128" s="82"/>
      <c r="W128" s="94"/>
      <c r="X128" s="85"/>
      <c r="Y128" s="82"/>
      <c r="Z128" s="82"/>
      <c r="AA128" s="86"/>
    </row>
    <row r="129" spans="1:27" ht="14" customHeight="1" x14ac:dyDescent="0.15">
      <c r="A129" s="7" t="s">
        <v>139</v>
      </c>
      <c r="B129" s="8" t="s">
        <v>107</v>
      </c>
      <c r="C129" s="1" t="s">
        <v>81</v>
      </c>
      <c r="D129" s="7" t="s">
        <v>1</v>
      </c>
      <c r="E129" s="55">
        <v>91</v>
      </c>
      <c r="F129" s="55">
        <v>-0.12553396622426499</v>
      </c>
      <c r="G129" s="55">
        <v>0.26999658835185902</v>
      </c>
      <c r="H129" s="55">
        <f t="shared" si="5"/>
        <v>-0.65472727939390873</v>
      </c>
      <c r="I129" s="55">
        <f t="shared" si="6"/>
        <v>0.40365934694537869</v>
      </c>
      <c r="J129" s="55">
        <f t="shared" si="7"/>
        <v>0.88202580483193416</v>
      </c>
      <c r="K129" s="55">
        <f t="shared" si="8"/>
        <v>0.51958374446009115</v>
      </c>
      <c r="L129" s="55">
        <f t="shared" si="9"/>
        <v>1.497293802364474</v>
      </c>
      <c r="M129" s="55">
        <v>0.64196977637369002</v>
      </c>
      <c r="N129" s="85"/>
      <c r="O129" s="82"/>
      <c r="P129" s="86"/>
      <c r="Q129" s="82"/>
      <c r="R129" s="82"/>
      <c r="S129" s="82"/>
      <c r="T129" s="85"/>
      <c r="U129" s="82"/>
      <c r="V129" s="82"/>
      <c r="W129" s="94"/>
      <c r="X129" s="85"/>
      <c r="Y129" s="82"/>
      <c r="Z129" s="82"/>
      <c r="AA129" s="86"/>
    </row>
    <row r="130" spans="1:27" ht="14" customHeight="1" x14ac:dyDescent="0.15">
      <c r="A130" s="7" t="s">
        <v>139</v>
      </c>
      <c r="B130" s="8" t="s">
        <v>107</v>
      </c>
      <c r="C130" s="1" t="s">
        <v>81</v>
      </c>
      <c r="D130" s="7" t="s">
        <v>0</v>
      </c>
      <c r="E130" s="55">
        <v>91</v>
      </c>
      <c r="F130" s="55">
        <v>-0.29777897301393402</v>
      </c>
      <c r="G130" s="55">
        <v>0.61270165975267699</v>
      </c>
      <c r="H130" s="55">
        <f t="shared" ref="H130:H142" si="20">F130-1.96*G130</f>
        <v>-1.4986742261291808</v>
      </c>
      <c r="I130" s="55">
        <f t="shared" ref="I130:I142" si="21">F130+1.96*G130</f>
        <v>0.90311628010131284</v>
      </c>
      <c r="J130" s="55">
        <f t="shared" ref="J130:J142" si="22">EXP(F130)</f>
        <v>0.74246542650878466</v>
      </c>
      <c r="K130" s="55">
        <f t="shared" ref="K130:K142" si="23">EXP(H130)</f>
        <v>0.22342617646653787</v>
      </c>
      <c r="L130" s="55">
        <f t="shared" ref="L130:L142" si="24">EXP(I130)</f>
        <v>2.4672798786557224</v>
      </c>
      <c r="M130" s="55">
        <v>0.62814149926805296</v>
      </c>
      <c r="N130" s="85"/>
      <c r="O130" s="82"/>
      <c r="P130" s="86"/>
      <c r="Q130" s="82"/>
      <c r="R130" s="82"/>
      <c r="S130" s="82"/>
      <c r="T130" s="85"/>
      <c r="U130" s="82"/>
      <c r="V130" s="82"/>
      <c r="W130" s="94"/>
      <c r="X130" s="85"/>
      <c r="Y130" s="82"/>
      <c r="Z130" s="82"/>
      <c r="AA130" s="86"/>
    </row>
    <row r="131" spans="1:27" ht="14" customHeight="1" x14ac:dyDescent="0.15">
      <c r="A131" s="7"/>
      <c r="B131" s="8"/>
      <c r="D131" s="7"/>
      <c r="E131" s="55"/>
      <c r="F131" s="55"/>
      <c r="G131" s="55"/>
      <c r="H131" s="55"/>
      <c r="I131" s="55"/>
      <c r="J131" s="55"/>
      <c r="K131" s="55"/>
      <c r="L131" s="55"/>
      <c r="M131" s="55"/>
      <c r="N131" s="85"/>
      <c r="O131" s="82"/>
      <c r="P131" s="86"/>
      <c r="Q131" s="82"/>
      <c r="R131" s="82"/>
      <c r="S131" s="82"/>
      <c r="T131" s="85"/>
      <c r="U131" s="82"/>
      <c r="V131" s="82"/>
      <c r="W131" s="94"/>
      <c r="X131" s="85"/>
      <c r="Y131" s="82"/>
      <c r="Z131" s="82"/>
      <c r="AA131" s="86"/>
    </row>
    <row r="132" spans="1:27" ht="14" customHeight="1" x14ac:dyDescent="0.15">
      <c r="A132" s="7" t="s">
        <v>140</v>
      </c>
      <c r="B132" s="8" t="s">
        <v>108</v>
      </c>
      <c r="C132" s="1" t="s">
        <v>81</v>
      </c>
      <c r="D132" s="7" t="s">
        <v>4</v>
      </c>
      <c r="E132" s="55">
        <v>91</v>
      </c>
      <c r="F132" s="55">
        <v>0.17184398335942999</v>
      </c>
      <c r="G132" s="55">
        <v>0.167010408349345</v>
      </c>
      <c r="H132" s="55">
        <f t="shared" si="20"/>
        <v>-0.15549641700528619</v>
      </c>
      <c r="I132" s="55">
        <f t="shared" si="21"/>
        <v>0.4991843837241462</v>
      </c>
      <c r="J132" s="55">
        <f t="shared" si="22"/>
        <v>1.1874925501622839</v>
      </c>
      <c r="K132" s="55">
        <f t="shared" si="23"/>
        <v>0.85599014393159545</v>
      </c>
      <c r="L132" s="55">
        <f t="shared" si="24"/>
        <v>1.6473770950376883</v>
      </c>
      <c r="M132" s="55">
        <v>0.303507043714562</v>
      </c>
      <c r="N132" s="85">
        <v>81.130291814594301</v>
      </c>
      <c r="O132" s="82">
        <v>90</v>
      </c>
      <c r="P132" s="86">
        <v>0.73696976932743297</v>
      </c>
      <c r="Q132" s="82">
        <v>3.47137191515959E-3</v>
      </c>
      <c r="R132" s="82">
        <v>6.7463159898498003E-3</v>
      </c>
      <c r="S132" s="82">
        <v>0.60813727944949603</v>
      </c>
      <c r="T132" s="85">
        <v>9.4304978976473396E-3</v>
      </c>
      <c r="U132" s="83">
        <v>7.1605128016015502E-5</v>
      </c>
      <c r="V132" s="82" t="b">
        <v>1</v>
      </c>
      <c r="W132" s="86">
        <v>0</v>
      </c>
      <c r="X132" s="85">
        <v>91</v>
      </c>
      <c r="Y132" s="82">
        <v>0.19286154250979601</v>
      </c>
      <c r="Z132" s="82">
        <v>0.17537408228246301</v>
      </c>
      <c r="AA132" s="86">
        <v>0.27145623356446102</v>
      </c>
    </row>
    <row r="133" spans="1:27" ht="14" customHeight="1" x14ac:dyDescent="0.15">
      <c r="A133" s="7" t="s">
        <v>140</v>
      </c>
      <c r="B133" s="8" t="s">
        <v>108</v>
      </c>
      <c r="C133" s="1" t="s">
        <v>81</v>
      </c>
      <c r="D133" s="7" t="s">
        <v>3</v>
      </c>
      <c r="E133" s="55">
        <v>91</v>
      </c>
      <c r="F133" s="55">
        <v>-0.137740076872504</v>
      </c>
      <c r="G133" s="55">
        <v>0.624400143926923</v>
      </c>
      <c r="H133" s="55">
        <f t="shared" si="20"/>
        <v>-1.361564358969273</v>
      </c>
      <c r="I133" s="55">
        <f t="shared" si="21"/>
        <v>1.0860842052242652</v>
      </c>
      <c r="J133" s="55">
        <f t="shared" si="22"/>
        <v>0.87132513987039206</v>
      </c>
      <c r="K133" s="55">
        <f t="shared" si="23"/>
        <v>0.25625958125393139</v>
      </c>
      <c r="L133" s="55">
        <f t="shared" si="24"/>
        <v>2.9626501988928506</v>
      </c>
      <c r="M133" s="55">
        <v>0.82591239791916204</v>
      </c>
      <c r="N133" s="85">
        <v>80.865521718744802</v>
      </c>
      <c r="O133" s="82">
        <v>89</v>
      </c>
      <c r="P133" s="86">
        <v>0.71868920459512997</v>
      </c>
      <c r="Q133" s="82"/>
      <c r="R133" s="82"/>
      <c r="S133" s="82"/>
      <c r="T133" s="85"/>
      <c r="U133" s="83"/>
      <c r="V133" s="82"/>
      <c r="W133" s="86"/>
      <c r="X133" s="85"/>
      <c r="Y133" s="82"/>
      <c r="Z133" s="82"/>
      <c r="AA133" s="86"/>
    </row>
    <row r="134" spans="1:27" ht="14" customHeight="1" x14ac:dyDescent="0.15">
      <c r="A134" s="7" t="s">
        <v>140</v>
      </c>
      <c r="B134" s="8" t="s">
        <v>108</v>
      </c>
      <c r="C134" s="1" t="s">
        <v>81</v>
      </c>
      <c r="D134" s="7" t="s">
        <v>2</v>
      </c>
      <c r="E134" s="55">
        <v>91</v>
      </c>
      <c r="F134" s="55">
        <v>-0.45249827687058097</v>
      </c>
      <c r="G134" s="55">
        <v>0.65085013632343003</v>
      </c>
      <c r="H134" s="55">
        <f t="shared" si="20"/>
        <v>-1.7281645440645037</v>
      </c>
      <c r="I134" s="55">
        <f t="shared" si="21"/>
        <v>0.82316799032334176</v>
      </c>
      <c r="J134" s="55">
        <f t="shared" si="22"/>
        <v>0.63603716814465172</v>
      </c>
      <c r="K134" s="55">
        <f t="shared" si="23"/>
        <v>0.17761010650180778</v>
      </c>
      <c r="L134" s="55">
        <f t="shared" si="24"/>
        <v>2.2777041646408249</v>
      </c>
      <c r="M134" s="55">
        <v>0.48869492451139601</v>
      </c>
      <c r="N134" s="85"/>
      <c r="O134" s="82"/>
      <c r="P134" s="86"/>
      <c r="Q134" s="82"/>
      <c r="R134" s="82"/>
      <c r="S134" s="82"/>
      <c r="T134" s="85"/>
      <c r="U134" s="83"/>
      <c r="V134" s="82"/>
      <c r="W134" s="86"/>
      <c r="X134" s="85"/>
      <c r="Y134" s="82"/>
      <c r="Z134" s="82"/>
      <c r="AA134" s="86"/>
    </row>
    <row r="135" spans="1:27" ht="14" customHeight="1" x14ac:dyDescent="0.15">
      <c r="A135" s="7" t="s">
        <v>140</v>
      </c>
      <c r="B135" s="8" t="s">
        <v>108</v>
      </c>
      <c r="C135" s="1" t="s">
        <v>81</v>
      </c>
      <c r="D135" s="7" t="s">
        <v>1</v>
      </c>
      <c r="E135" s="55">
        <v>91</v>
      </c>
      <c r="F135" s="55">
        <v>4.73700413028647E-2</v>
      </c>
      <c r="G135" s="55">
        <v>0.240478078140378</v>
      </c>
      <c r="H135" s="55">
        <f t="shared" si="20"/>
        <v>-0.42396699185227615</v>
      </c>
      <c r="I135" s="55">
        <f t="shared" si="21"/>
        <v>0.51870707445800557</v>
      </c>
      <c r="J135" s="55">
        <f t="shared" si="22"/>
        <v>1.0485099292822788</v>
      </c>
      <c r="K135" s="55">
        <f t="shared" si="23"/>
        <v>0.65444548358554033</v>
      </c>
      <c r="L135" s="55">
        <f t="shared" si="24"/>
        <v>1.6798543184687345</v>
      </c>
      <c r="M135" s="55">
        <v>0.843841010273363</v>
      </c>
      <c r="N135" s="85"/>
      <c r="O135" s="82"/>
      <c r="P135" s="86"/>
      <c r="Q135" s="82"/>
      <c r="R135" s="82"/>
      <c r="S135" s="82"/>
      <c r="T135" s="85"/>
      <c r="U135" s="83"/>
      <c r="V135" s="82"/>
      <c r="W135" s="86"/>
      <c r="X135" s="85"/>
      <c r="Y135" s="82"/>
      <c r="Z135" s="82"/>
      <c r="AA135" s="86"/>
    </row>
    <row r="136" spans="1:27" ht="14" customHeight="1" x14ac:dyDescent="0.15">
      <c r="A136" s="7" t="s">
        <v>140</v>
      </c>
      <c r="B136" s="8" t="s">
        <v>108</v>
      </c>
      <c r="C136" s="1" t="s">
        <v>81</v>
      </c>
      <c r="D136" s="7" t="s">
        <v>0</v>
      </c>
      <c r="E136" s="55">
        <v>91</v>
      </c>
      <c r="F136" s="55">
        <v>-0.37488193978545298</v>
      </c>
      <c r="G136" s="55">
        <v>0.53289956887874801</v>
      </c>
      <c r="H136" s="55">
        <f t="shared" si="20"/>
        <v>-1.4193650947877992</v>
      </c>
      <c r="I136" s="55">
        <f t="shared" si="21"/>
        <v>0.66960121521689309</v>
      </c>
      <c r="J136" s="55">
        <f t="shared" si="22"/>
        <v>0.68737042510066326</v>
      </c>
      <c r="K136" s="55">
        <f t="shared" si="23"/>
        <v>0.24186753111455794</v>
      </c>
      <c r="L136" s="55">
        <f t="shared" si="24"/>
        <v>1.9534581558997361</v>
      </c>
      <c r="M136" s="55">
        <v>0.48357525817042502</v>
      </c>
      <c r="N136" s="85"/>
      <c r="O136" s="82"/>
      <c r="P136" s="86"/>
      <c r="Q136" s="82"/>
      <c r="R136" s="82"/>
      <c r="S136" s="82"/>
      <c r="T136" s="85"/>
      <c r="U136" s="83"/>
      <c r="V136" s="82"/>
      <c r="W136" s="86"/>
      <c r="X136" s="85"/>
      <c r="Y136" s="82"/>
      <c r="Z136" s="82"/>
      <c r="AA136" s="86"/>
    </row>
    <row r="137" spans="1:27" ht="14" customHeight="1" x14ac:dyDescent="0.15">
      <c r="A137" s="7"/>
      <c r="B137" s="8"/>
      <c r="D137" s="7"/>
      <c r="E137" s="55"/>
      <c r="F137" s="55"/>
      <c r="G137" s="55"/>
      <c r="H137" s="55"/>
      <c r="I137" s="55"/>
      <c r="J137" s="55"/>
      <c r="K137" s="55"/>
      <c r="L137" s="55"/>
      <c r="M137" s="55"/>
      <c r="N137" s="85"/>
      <c r="O137" s="82"/>
      <c r="P137" s="86"/>
      <c r="Q137" s="82"/>
      <c r="R137" s="82"/>
      <c r="S137" s="82"/>
      <c r="T137" s="85"/>
      <c r="U137" s="83"/>
      <c r="V137" s="82"/>
      <c r="W137" s="86"/>
      <c r="X137" s="85"/>
      <c r="Y137" s="82"/>
      <c r="Z137" s="82"/>
      <c r="AA137" s="86"/>
    </row>
    <row r="138" spans="1:27" ht="14" customHeight="1" x14ac:dyDescent="0.15">
      <c r="A138" s="7" t="s">
        <v>138</v>
      </c>
      <c r="B138" s="8" t="s">
        <v>106</v>
      </c>
      <c r="C138" s="11" t="s">
        <v>81</v>
      </c>
      <c r="D138" s="79" t="s">
        <v>4</v>
      </c>
      <c r="E138" s="60">
        <v>91</v>
      </c>
      <c r="F138" s="60">
        <v>1.1302817078672001</v>
      </c>
      <c r="G138" s="60">
        <v>0.253731658088448</v>
      </c>
      <c r="H138" s="60">
        <f t="shared" si="20"/>
        <v>0.63296765801384192</v>
      </c>
      <c r="I138" s="60">
        <f t="shared" si="21"/>
        <v>1.6275957577205582</v>
      </c>
      <c r="J138" s="60">
        <f t="shared" si="22"/>
        <v>3.0965286937610821</v>
      </c>
      <c r="K138" s="60">
        <f t="shared" si="23"/>
        <v>1.8831909615843954</v>
      </c>
      <c r="L138" s="60">
        <f t="shared" si="24"/>
        <v>5.091618506504819</v>
      </c>
      <c r="M138" s="95">
        <v>8.4036372635801698E-6</v>
      </c>
      <c r="N138" s="85">
        <v>93.755194138550493</v>
      </c>
      <c r="O138" s="82">
        <v>90</v>
      </c>
      <c r="P138" s="86">
        <v>0.37234782464108701</v>
      </c>
      <c r="Q138" s="82">
        <v>1.90857748596399E-3</v>
      </c>
      <c r="R138" s="82">
        <v>1.0369237048761699E-2</v>
      </c>
      <c r="S138" s="82">
        <v>0.85438392511681205</v>
      </c>
      <c r="T138" s="85">
        <v>9.4304978976473396E-3</v>
      </c>
      <c r="U138" s="83">
        <v>6.9996609428480498E-5</v>
      </c>
      <c r="V138" s="82" t="b">
        <v>1</v>
      </c>
      <c r="W138" s="86">
        <v>0</v>
      </c>
      <c r="X138" s="85">
        <v>91</v>
      </c>
      <c r="Y138" s="82">
        <v>1.18021274954821</v>
      </c>
      <c r="Z138" s="82">
        <v>0.26986604144299903</v>
      </c>
      <c r="AA138" s="94">
        <v>1.22366589319952E-5</v>
      </c>
    </row>
    <row r="139" spans="1:27" ht="14" customHeight="1" x14ac:dyDescent="0.15">
      <c r="A139" s="7" t="s">
        <v>138</v>
      </c>
      <c r="B139" s="8" t="s">
        <v>106</v>
      </c>
      <c r="C139" s="1" t="s">
        <v>81</v>
      </c>
      <c r="D139" s="7" t="s">
        <v>3</v>
      </c>
      <c r="E139" s="55">
        <v>91</v>
      </c>
      <c r="F139" s="55">
        <v>0.96032540360083396</v>
      </c>
      <c r="G139" s="55">
        <v>0.95795861821411699</v>
      </c>
      <c r="H139" s="55">
        <f t="shared" si="20"/>
        <v>-0.91727348809883535</v>
      </c>
      <c r="I139" s="55">
        <f t="shared" si="21"/>
        <v>2.8379242953005033</v>
      </c>
      <c r="J139" s="55">
        <f t="shared" si="22"/>
        <v>2.612546467147864</v>
      </c>
      <c r="K139" s="55">
        <f t="shared" si="23"/>
        <v>0.39960709060882582</v>
      </c>
      <c r="L139" s="55">
        <f t="shared" si="24"/>
        <v>17.080275108752133</v>
      </c>
      <c r="M139" s="55">
        <v>0.31883413090039497</v>
      </c>
      <c r="N139" s="85">
        <v>93.719518970188005</v>
      </c>
      <c r="O139" s="82">
        <v>89</v>
      </c>
      <c r="P139" s="86">
        <v>0.34551580934759202</v>
      </c>
      <c r="Q139" s="82"/>
      <c r="R139" s="82"/>
      <c r="S139" s="82"/>
      <c r="T139" s="85"/>
      <c r="U139" s="83"/>
      <c r="V139" s="82"/>
      <c r="W139" s="86"/>
      <c r="X139" s="85"/>
      <c r="Y139" s="82"/>
      <c r="Z139" s="82"/>
      <c r="AA139" s="94"/>
    </row>
    <row r="140" spans="1:27" ht="14" customHeight="1" x14ac:dyDescent="0.15">
      <c r="A140" s="7" t="s">
        <v>138</v>
      </c>
      <c r="B140" s="8" t="s">
        <v>106</v>
      </c>
      <c r="C140" s="1" t="s">
        <v>81</v>
      </c>
      <c r="D140" s="7" t="s">
        <v>2</v>
      </c>
      <c r="E140" s="55">
        <v>91</v>
      </c>
      <c r="F140" s="55">
        <v>0.82392024830429</v>
      </c>
      <c r="G140" s="55">
        <v>0.87504573731108404</v>
      </c>
      <c r="H140" s="55">
        <f t="shared" si="20"/>
        <v>-0.89116939682543461</v>
      </c>
      <c r="I140" s="55">
        <f t="shared" si="21"/>
        <v>2.5390098934340148</v>
      </c>
      <c r="J140" s="55">
        <f t="shared" si="22"/>
        <v>2.2794182304059092</v>
      </c>
      <c r="K140" s="55">
        <f t="shared" si="23"/>
        <v>0.41017581389291236</v>
      </c>
      <c r="L140" s="55">
        <f t="shared" si="24"/>
        <v>12.667122958310996</v>
      </c>
      <c r="M140" s="55">
        <v>0.34893133585077601</v>
      </c>
      <c r="N140" s="85"/>
      <c r="O140" s="82"/>
      <c r="P140" s="86"/>
      <c r="Q140" s="82"/>
      <c r="R140" s="82"/>
      <c r="S140" s="82"/>
      <c r="T140" s="85"/>
      <c r="U140" s="83"/>
      <c r="V140" s="82"/>
      <c r="W140" s="86"/>
      <c r="X140" s="85"/>
      <c r="Y140" s="82"/>
      <c r="Z140" s="82"/>
      <c r="AA140" s="94"/>
    </row>
    <row r="141" spans="1:27" ht="14" customHeight="1" x14ac:dyDescent="0.15">
      <c r="A141" s="8" t="s">
        <v>138</v>
      </c>
      <c r="B141" s="8" t="s">
        <v>106</v>
      </c>
      <c r="C141" s="1" t="s">
        <v>81</v>
      </c>
      <c r="D141" s="7" t="s">
        <v>1</v>
      </c>
      <c r="E141" s="55">
        <v>91</v>
      </c>
      <c r="F141" s="55">
        <v>1.0604706727876201</v>
      </c>
      <c r="G141" s="55">
        <v>0.37209306067256598</v>
      </c>
      <c r="H141" s="55">
        <f t="shared" si="20"/>
        <v>0.33116827386939074</v>
      </c>
      <c r="I141" s="55">
        <f t="shared" si="21"/>
        <v>1.7897730717058495</v>
      </c>
      <c r="J141" s="55">
        <f t="shared" si="22"/>
        <v>2.8877298453107776</v>
      </c>
      <c r="K141" s="55">
        <f t="shared" si="23"/>
        <v>1.3925941097922321</v>
      </c>
      <c r="L141" s="55">
        <f t="shared" si="24"/>
        <v>5.9880934443581291</v>
      </c>
      <c r="M141" s="55">
        <v>4.3717215897117502E-3</v>
      </c>
      <c r="N141" s="85"/>
      <c r="O141" s="82"/>
      <c r="P141" s="86"/>
      <c r="Q141" s="82"/>
      <c r="R141" s="82"/>
      <c r="S141" s="82"/>
      <c r="T141" s="85"/>
      <c r="U141" s="83"/>
      <c r="V141" s="82"/>
      <c r="W141" s="86"/>
      <c r="X141" s="85"/>
      <c r="Y141" s="82"/>
      <c r="Z141" s="82"/>
      <c r="AA141" s="94"/>
    </row>
    <row r="142" spans="1:27" ht="14" customHeight="1" thickBot="1" x14ac:dyDescent="0.2">
      <c r="A142" s="5" t="s">
        <v>138</v>
      </c>
      <c r="B142" s="5" t="s">
        <v>106</v>
      </c>
      <c r="C142" s="2" t="s">
        <v>81</v>
      </c>
      <c r="D142" s="4" t="s">
        <v>0</v>
      </c>
      <c r="E142" s="3">
        <v>91</v>
      </c>
      <c r="F142" s="3">
        <v>1.03321303349537</v>
      </c>
      <c r="G142" s="3">
        <v>0.68887876723560004</v>
      </c>
      <c r="H142" s="3">
        <f t="shared" si="20"/>
        <v>-0.31698935028640607</v>
      </c>
      <c r="I142" s="3">
        <f t="shared" si="21"/>
        <v>2.383415417277146</v>
      </c>
      <c r="J142" s="3">
        <f t="shared" si="22"/>
        <v>2.8100802270659426</v>
      </c>
      <c r="K142" s="3">
        <f t="shared" si="23"/>
        <v>0.72833851168094799</v>
      </c>
      <c r="L142" s="3">
        <f t="shared" si="24"/>
        <v>10.841869207660546</v>
      </c>
      <c r="M142" s="3">
        <v>0.137153821342617</v>
      </c>
      <c r="N142" s="104"/>
      <c r="O142" s="93"/>
      <c r="P142" s="105"/>
      <c r="Q142" s="93"/>
      <c r="R142" s="93"/>
      <c r="S142" s="93"/>
      <c r="T142" s="104"/>
      <c r="U142" s="117"/>
      <c r="V142" s="93"/>
      <c r="W142" s="105"/>
      <c r="X142" s="104"/>
      <c r="Y142" s="93"/>
      <c r="Z142" s="93"/>
      <c r="AA142" s="118"/>
    </row>
    <row r="143" spans="1:27" ht="14" customHeight="1" x14ac:dyDescent="0.15">
      <c r="N143" s="85"/>
      <c r="O143" s="82"/>
      <c r="P143" s="86"/>
      <c r="T143" s="85"/>
      <c r="U143" s="82"/>
      <c r="V143" s="82"/>
      <c r="W143" s="86"/>
      <c r="X143" s="85"/>
      <c r="Y143" s="82"/>
      <c r="Z143" s="82"/>
      <c r="AA143" s="86"/>
    </row>
    <row r="145" spans="1:3" ht="14" customHeight="1" x14ac:dyDescent="0.15">
      <c r="A145" s="48" t="s">
        <v>164</v>
      </c>
      <c r="B145" s="48"/>
    </row>
    <row r="146" spans="1:3" ht="14" customHeight="1" x14ac:dyDescent="0.15">
      <c r="A146" s="55" t="s">
        <v>56</v>
      </c>
      <c r="B146" s="55" t="s">
        <v>16</v>
      </c>
    </row>
    <row r="147" spans="1:3" ht="14" customHeight="1" x14ac:dyDescent="0.15">
      <c r="A147" s="55" t="s">
        <v>119</v>
      </c>
      <c r="B147" s="55" t="s">
        <v>118</v>
      </c>
      <c r="C147" s="55"/>
    </row>
    <row r="148" spans="1:3" ht="14" customHeight="1" x14ac:dyDescent="0.15">
      <c r="A148" s="55" t="s">
        <v>57</v>
      </c>
      <c r="B148" s="55" t="s">
        <v>618</v>
      </c>
      <c r="C148" s="55"/>
    </row>
    <row r="149" spans="1:3" ht="14" customHeight="1" x14ac:dyDescent="0.15">
      <c r="A149" s="55" t="s">
        <v>58</v>
      </c>
      <c r="B149" s="55" t="s">
        <v>100</v>
      </c>
      <c r="C149" s="55"/>
    </row>
    <row r="150" spans="1:3" ht="14" customHeight="1" x14ac:dyDescent="0.15">
      <c r="A150" s="55" t="s">
        <v>120</v>
      </c>
      <c r="B150" s="55" t="s">
        <v>128</v>
      </c>
      <c r="C150" s="55"/>
    </row>
    <row r="151" spans="1:3" ht="14" customHeight="1" x14ac:dyDescent="0.15">
      <c r="A151" s="55" t="s">
        <v>59</v>
      </c>
      <c r="B151" s="55" t="s">
        <v>60</v>
      </c>
      <c r="C151" s="55"/>
    </row>
    <row r="152" spans="1:3" ht="14" customHeight="1" x14ac:dyDescent="0.15">
      <c r="A152" s="55" t="s">
        <v>61</v>
      </c>
      <c r="B152" s="55" t="s">
        <v>115</v>
      </c>
      <c r="C152" s="55"/>
    </row>
    <row r="153" spans="1:3" ht="14" customHeight="1" x14ac:dyDescent="0.15">
      <c r="A153" s="55" t="s">
        <v>62</v>
      </c>
      <c r="B153" s="55" t="s">
        <v>63</v>
      </c>
      <c r="C153" s="55"/>
    </row>
    <row r="154" spans="1:3" ht="14" customHeight="1" x14ac:dyDescent="0.15">
      <c r="A154" s="55" t="s">
        <v>64</v>
      </c>
      <c r="B154" s="55" t="s">
        <v>13</v>
      </c>
      <c r="C154" s="55"/>
    </row>
    <row r="155" spans="1:3" ht="14" customHeight="1" x14ac:dyDescent="0.15">
      <c r="A155" s="55" t="s">
        <v>65</v>
      </c>
      <c r="B155" s="55" t="s">
        <v>12</v>
      </c>
      <c r="C155" s="55"/>
    </row>
    <row r="156" spans="1:3" ht="14" customHeight="1" x14ac:dyDescent="0.15">
      <c r="A156" s="55" t="s">
        <v>66</v>
      </c>
      <c r="B156" s="55" t="s">
        <v>67</v>
      </c>
      <c r="C156" s="55"/>
    </row>
    <row r="157" spans="1:3" ht="14" customHeight="1" x14ac:dyDescent="0.15">
      <c r="A157" s="55" t="s">
        <v>68</v>
      </c>
      <c r="B157" s="55" t="s">
        <v>11</v>
      </c>
      <c r="C157" s="55"/>
    </row>
    <row r="158" spans="1:3" ht="14" customHeight="1" x14ac:dyDescent="0.15">
      <c r="A158" s="55" t="s">
        <v>69</v>
      </c>
      <c r="B158" s="55" t="s">
        <v>10</v>
      </c>
      <c r="C158" s="55"/>
    </row>
    <row r="159" spans="1:3" ht="14" customHeight="1" x14ac:dyDescent="0.15">
      <c r="A159" s="55" t="s">
        <v>70</v>
      </c>
      <c r="B159" s="55" t="s">
        <v>9</v>
      </c>
      <c r="C159" s="55"/>
    </row>
    <row r="160" spans="1:3" ht="14" customHeight="1" x14ac:dyDescent="0.15">
      <c r="A160" s="55" t="s">
        <v>71</v>
      </c>
      <c r="B160" s="55" t="s">
        <v>8</v>
      </c>
      <c r="C160" s="55"/>
    </row>
    <row r="161" spans="1:3" ht="14" customHeight="1" x14ac:dyDescent="0.15">
      <c r="A161" s="55" t="s">
        <v>73</v>
      </c>
      <c r="B161" s="55" t="s">
        <v>72</v>
      </c>
      <c r="C161" s="55"/>
    </row>
    <row r="162" spans="1:3" ht="14" customHeight="1" x14ac:dyDescent="0.15">
      <c r="A162" s="55"/>
      <c r="B162" s="55"/>
      <c r="C162" s="55"/>
    </row>
    <row r="163" spans="1:3" ht="14" customHeight="1" x14ac:dyDescent="0.15">
      <c r="A163" s="48" t="s">
        <v>165</v>
      </c>
    </row>
    <row r="164" spans="1:3" ht="14" customHeight="1" x14ac:dyDescent="0.15">
      <c r="A164" s="7" t="s">
        <v>135</v>
      </c>
      <c r="B164" s="55" t="s">
        <v>103</v>
      </c>
    </row>
    <row r="165" spans="1:3" ht="14" customHeight="1" x14ac:dyDescent="0.15">
      <c r="A165" s="7" t="s">
        <v>136</v>
      </c>
      <c r="B165" s="55" t="s">
        <v>104</v>
      </c>
    </row>
    <row r="166" spans="1:3" ht="14" customHeight="1" x14ac:dyDescent="0.15">
      <c r="A166" s="7" t="s">
        <v>137</v>
      </c>
      <c r="B166" s="55" t="s">
        <v>105</v>
      </c>
    </row>
    <row r="167" spans="1:3" ht="14" customHeight="1" x14ac:dyDescent="0.15">
      <c r="A167" s="7" t="s">
        <v>138</v>
      </c>
      <c r="B167" s="55" t="s">
        <v>106</v>
      </c>
    </row>
    <row r="168" spans="1:3" ht="14" customHeight="1" x14ac:dyDescent="0.15">
      <c r="A168" s="7" t="s">
        <v>139</v>
      </c>
      <c r="B168" s="55" t="s">
        <v>107</v>
      </c>
    </row>
    <row r="169" spans="1:3" ht="14" customHeight="1" x14ac:dyDescent="0.15">
      <c r="A169" s="7" t="s">
        <v>140</v>
      </c>
      <c r="B169" s="55" t="s">
        <v>108</v>
      </c>
    </row>
    <row r="170" spans="1:3" ht="14" customHeight="1" x14ac:dyDescent="0.15">
      <c r="A170" s="7" t="s">
        <v>141</v>
      </c>
      <c r="B170" s="55" t="s">
        <v>109</v>
      </c>
    </row>
    <row r="171" spans="1:3" ht="14" customHeight="1" x14ac:dyDescent="0.15">
      <c r="A171" s="7" t="s">
        <v>142</v>
      </c>
      <c r="B171" s="55" t="s">
        <v>110</v>
      </c>
    </row>
    <row r="173" spans="1:3" ht="14" customHeight="1" x14ac:dyDescent="0.15">
      <c r="A173" s="48" t="s">
        <v>188</v>
      </c>
    </row>
    <row r="174" spans="1:3" ht="14" customHeight="1" x14ac:dyDescent="0.15">
      <c r="A174" s="1" t="s">
        <v>20</v>
      </c>
      <c r="B174" s="1" t="s">
        <v>175</v>
      </c>
    </row>
    <row r="175" spans="1:3" ht="14" customHeight="1" x14ac:dyDescent="0.15">
      <c r="A175" s="1" t="s">
        <v>19</v>
      </c>
      <c r="B175" s="1" t="s">
        <v>176</v>
      </c>
    </row>
    <row r="176" spans="1:3" ht="14" customHeight="1" x14ac:dyDescent="0.15">
      <c r="A176" s="1" t="s">
        <v>18</v>
      </c>
      <c r="B176" s="1" t="s">
        <v>177</v>
      </c>
    </row>
    <row r="177" spans="1:2" ht="14" customHeight="1" x14ac:dyDescent="0.15">
      <c r="A177" s="1" t="s">
        <v>178</v>
      </c>
      <c r="B177" s="1" t="s">
        <v>179</v>
      </c>
    </row>
    <row r="178" spans="1:2" ht="14" customHeight="1" x14ac:dyDescent="0.15">
      <c r="A178" s="1" t="s">
        <v>180</v>
      </c>
      <c r="B178" s="1" t="s">
        <v>181</v>
      </c>
    </row>
    <row r="179" spans="1:2" ht="14" customHeight="1" x14ac:dyDescent="0.15">
      <c r="A179" s="1" t="s">
        <v>17</v>
      </c>
      <c r="B179" s="1" t="s">
        <v>187</v>
      </c>
    </row>
    <row r="180" spans="1:2" ht="14" customHeight="1" x14ac:dyDescent="0.15">
      <c r="A180" s="1" t="s">
        <v>28</v>
      </c>
      <c r="B180" s="1" t="s">
        <v>182</v>
      </c>
    </row>
    <row r="181" spans="1:2" ht="14" customHeight="1" x14ac:dyDescent="0.15">
      <c r="A181" s="1" t="s">
        <v>183</v>
      </c>
      <c r="B181" s="1" t="s">
        <v>185</v>
      </c>
    </row>
    <row r="182" spans="1:2" ht="14" customHeight="1" x14ac:dyDescent="0.15">
      <c r="A182" s="1" t="s">
        <v>184</v>
      </c>
      <c r="B182" s="1" t="s">
        <v>186</v>
      </c>
    </row>
  </sheetData>
  <mergeCells count="5">
    <mergeCell ref="D3:M3"/>
    <mergeCell ref="N3:P3"/>
    <mergeCell ref="Q3:S3"/>
    <mergeCell ref="T3:W3"/>
    <mergeCell ref="X3:A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ED52-1070-754D-93E9-4B740FBFF1CA}">
  <dimension ref="A1:AX311"/>
  <sheetViews>
    <sheetView zoomScaleNormal="75" workbookViewId="0">
      <selection activeCell="E21" sqref="E21"/>
    </sheetView>
  </sheetViews>
  <sheetFormatPr baseColWidth="10" defaultRowHeight="13" x14ac:dyDescent="0.15"/>
  <cols>
    <col min="1" max="1" width="10.83203125" style="1"/>
    <col min="2" max="2" width="22.1640625" style="1" customWidth="1"/>
    <col min="3" max="4" width="26.1640625" style="1" customWidth="1"/>
    <col min="5" max="5" width="20.5" style="1" customWidth="1"/>
    <col min="6" max="6" width="11.1640625" style="1" customWidth="1"/>
    <col min="7" max="11" width="10.83203125" style="1" bestFit="1"/>
    <col min="12" max="12" width="12.83203125" style="1" bestFit="1" customWidth="1"/>
    <col min="13" max="17" width="10.83203125" style="1" bestFit="1"/>
    <col min="18" max="18" width="14.1640625" style="1" customWidth="1"/>
    <col min="19" max="19" width="13.33203125" style="1" customWidth="1"/>
    <col min="20" max="20" width="10.33203125" style="1" customWidth="1"/>
    <col min="21" max="21" width="10.5" style="1" customWidth="1"/>
    <col min="22" max="22" width="10" style="1" customWidth="1"/>
    <col min="23" max="23" width="13" style="1" customWidth="1"/>
    <col min="24" max="24" width="9.83203125" style="1" customWidth="1"/>
    <col min="25" max="25" width="7" style="1" customWidth="1"/>
    <col min="26" max="26" width="11.1640625" style="1" customWidth="1"/>
    <col min="27" max="27" width="9.6640625" style="1" customWidth="1"/>
    <col min="28" max="28" width="10.1640625" style="1" customWidth="1"/>
    <col min="29" max="29" width="11.83203125" style="55" customWidth="1"/>
    <col min="30" max="30" width="10.83203125" style="55"/>
    <col min="31" max="16384" width="10.83203125" style="1"/>
  </cols>
  <sheetData>
    <row r="1" spans="1:28" x14ac:dyDescent="0.15">
      <c r="A1" s="41" t="s">
        <v>610</v>
      </c>
      <c r="B1" s="41"/>
      <c r="C1" s="41"/>
      <c r="D1" s="41"/>
      <c r="E1" s="32"/>
      <c r="F1" s="34"/>
      <c r="G1" s="35"/>
      <c r="H1" s="35"/>
      <c r="I1" s="35"/>
      <c r="J1" s="35"/>
      <c r="K1" s="35"/>
      <c r="L1" s="35"/>
      <c r="M1" s="35"/>
      <c r="N1" s="30"/>
      <c r="O1" s="35"/>
      <c r="P1" s="34"/>
      <c r="Q1" s="30"/>
      <c r="R1" s="33"/>
      <c r="S1" s="33"/>
      <c r="T1" s="33"/>
      <c r="U1" s="32"/>
      <c r="V1" s="31"/>
      <c r="W1" s="31"/>
      <c r="X1" s="30"/>
      <c r="Y1" s="10"/>
      <c r="AA1" s="10"/>
    </row>
    <row r="2" spans="1:28" ht="14" thickBot="1" x14ac:dyDescent="0.2">
      <c r="A2" s="41"/>
      <c r="B2" s="41"/>
      <c r="C2" s="40"/>
      <c r="D2" s="40"/>
      <c r="E2" s="39"/>
      <c r="F2" s="38"/>
      <c r="G2" s="37"/>
      <c r="H2" s="37"/>
      <c r="I2" s="37"/>
      <c r="J2" s="37"/>
      <c r="K2" s="37"/>
      <c r="L2" s="37"/>
      <c r="M2" s="37"/>
      <c r="N2" s="36"/>
      <c r="O2" s="35"/>
      <c r="P2" s="34"/>
      <c r="Q2" s="30"/>
      <c r="R2" s="33"/>
      <c r="S2" s="33"/>
      <c r="T2" s="33"/>
      <c r="U2" s="32"/>
      <c r="V2" s="31"/>
      <c r="W2" s="31"/>
      <c r="X2" s="30"/>
      <c r="Y2" s="10"/>
      <c r="AA2" s="10"/>
    </row>
    <row r="3" spans="1:28" ht="14" thickBot="1" x14ac:dyDescent="0.2">
      <c r="A3" s="135"/>
      <c r="B3" s="135"/>
      <c r="C3" s="29"/>
      <c r="D3" s="29"/>
      <c r="E3" s="212" t="s">
        <v>41</v>
      </c>
      <c r="F3" s="213"/>
      <c r="G3" s="213"/>
      <c r="H3" s="213"/>
      <c r="I3" s="213"/>
      <c r="J3" s="213"/>
      <c r="K3" s="213"/>
      <c r="L3" s="213"/>
      <c r="M3" s="213"/>
      <c r="N3" s="214"/>
      <c r="O3" s="215" t="s">
        <v>40</v>
      </c>
      <c r="P3" s="216"/>
      <c r="Q3" s="217"/>
      <c r="R3" s="218" t="s">
        <v>39</v>
      </c>
      <c r="S3" s="219"/>
      <c r="T3" s="220"/>
      <c r="U3" s="227" t="s">
        <v>38</v>
      </c>
      <c r="V3" s="216"/>
      <c r="W3" s="216"/>
      <c r="X3" s="217"/>
      <c r="Y3" s="215" t="s">
        <v>37</v>
      </c>
      <c r="Z3" s="216"/>
      <c r="AA3" s="216"/>
      <c r="AB3" s="217"/>
    </row>
    <row r="4" spans="1:28" ht="29" thickBot="1" x14ac:dyDescent="0.2">
      <c r="A4" s="136" t="s">
        <v>496</v>
      </c>
      <c r="B4" s="136" t="s">
        <v>596</v>
      </c>
      <c r="C4" s="28" t="s">
        <v>36</v>
      </c>
      <c r="D4" s="28" t="s">
        <v>495</v>
      </c>
      <c r="E4" s="119" t="s">
        <v>34</v>
      </c>
      <c r="F4" s="27" t="s">
        <v>20</v>
      </c>
      <c r="G4" s="26" t="s">
        <v>19</v>
      </c>
      <c r="H4" s="26" t="s">
        <v>18</v>
      </c>
      <c r="I4" s="26" t="s">
        <v>33</v>
      </c>
      <c r="J4" s="25" t="s">
        <v>32</v>
      </c>
      <c r="K4" s="25" t="s">
        <v>31</v>
      </c>
      <c r="L4" s="25" t="s">
        <v>30</v>
      </c>
      <c r="M4" s="25" t="s">
        <v>29</v>
      </c>
      <c r="N4" s="23" t="s">
        <v>17</v>
      </c>
      <c r="O4" s="120" t="s">
        <v>28</v>
      </c>
      <c r="P4" s="24" t="s">
        <v>27</v>
      </c>
      <c r="Q4" s="23" t="s">
        <v>26</v>
      </c>
      <c r="R4" s="22" t="s">
        <v>25</v>
      </c>
      <c r="S4" s="16" t="s">
        <v>18</v>
      </c>
      <c r="T4" s="21" t="s">
        <v>17</v>
      </c>
      <c r="U4" s="134" t="s">
        <v>24</v>
      </c>
      <c r="V4" s="19" t="s">
        <v>23</v>
      </c>
      <c r="W4" s="18" t="s">
        <v>22</v>
      </c>
      <c r="X4" s="130" t="s">
        <v>21</v>
      </c>
      <c r="Y4" s="17" t="s">
        <v>20</v>
      </c>
      <c r="Z4" s="16" t="s">
        <v>19</v>
      </c>
      <c r="AA4" s="16" t="s">
        <v>18</v>
      </c>
      <c r="AB4" s="15" t="s">
        <v>17</v>
      </c>
    </row>
    <row r="5" spans="1:28" x14ac:dyDescent="0.15">
      <c r="A5" s="55"/>
      <c r="B5" s="13"/>
      <c r="C5" s="14"/>
      <c r="D5" s="8"/>
      <c r="E5" s="56"/>
      <c r="N5" s="6"/>
      <c r="R5" s="7"/>
      <c r="S5" s="55"/>
      <c r="T5" s="6"/>
      <c r="X5" s="55"/>
      <c r="Y5" s="7"/>
      <c r="Z5" s="55"/>
      <c r="AA5" s="55"/>
      <c r="AB5" s="6"/>
    </row>
    <row r="6" spans="1:28" x14ac:dyDescent="0.15">
      <c r="A6" s="55" t="s">
        <v>75</v>
      </c>
      <c r="B6" s="7" t="s">
        <v>56</v>
      </c>
      <c r="C6" s="8" t="s">
        <v>16</v>
      </c>
      <c r="D6" s="8" t="s">
        <v>7</v>
      </c>
      <c r="E6" s="55" t="s">
        <v>3</v>
      </c>
      <c r="F6" s="1">
        <v>43</v>
      </c>
      <c r="G6" s="1">
        <v>3.9086795408159701E-2</v>
      </c>
      <c r="H6" s="1">
        <v>0.101148392031833</v>
      </c>
      <c r="I6" s="1">
        <f>G6-1.96*H6</f>
        <v>-0.15916405297423297</v>
      </c>
      <c r="J6" s="1">
        <f>1.96*G6+H6</f>
        <v>0.17775851103182599</v>
      </c>
      <c r="K6" s="1">
        <f>EXP(G6)</f>
        <v>1.0398607348703177</v>
      </c>
      <c r="L6" s="1">
        <f t="shared" ref="L6:M10" si="0">EXP(I6)</f>
        <v>0.85285643385731191</v>
      </c>
      <c r="M6" s="1">
        <f t="shared" si="0"/>
        <v>1.1945368189372907</v>
      </c>
      <c r="N6" s="6">
        <v>0.70117633309994898</v>
      </c>
      <c r="O6" s="1">
        <v>51.675955074369497</v>
      </c>
      <c r="P6" s="1">
        <v>41</v>
      </c>
      <c r="Q6" s="1">
        <v>0.122606767588181</v>
      </c>
      <c r="R6" s="7">
        <v>-1.59880893492911E-3</v>
      </c>
      <c r="S6" s="55">
        <v>5.8389880822752802E-3</v>
      </c>
      <c r="T6" s="6">
        <v>0.78560072648578005</v>
      </c>
      <c r="U6" s="1">
        <v>8.2592385224397498E-3</v>
      </c>
      <c r="V6" s="1">
        <v>4.3870500269182198E-4</v>
      </c>
      <c r="W6" s="1" t="b">
        <v>1</v>
      </c>
      <c r="X6" s="59">
        <v>5.20586148354752E-82</v>
      </c>
      <c r="Y6" s="7">
        <v>43</v>
      </c>
      <c r="Z6" s="55">
        <v>1.36942519476441E-2</v>
      </c>
      <c r="AA6" s="55">
        <v>4.17047742043807E-2</v>
      </c>
      <c r="AB6" s="6">
        <v>0.74263817272107402</v>
      </c>
    </row>
    <row r="7" spans="1:28" x14ac:dyDescent="0.15">
      <c r="A7" s="55" t="s">
        <v>75</v>
      </c>
      <c r="B7" s="7" t="s">
        <v>56</v>
      </c>
      <c r="C7" s="8" t="s">
        <v>16</v>
      </c>
      <c r="D7" s="8" t="s">
        <v>7</v>
      </c>
      <c r="E7" s="55" t="s">
        <v>1</v>
      </c>
      <c r="F7" s="1">
        <v>43</v>
      </c>
      <c r="G7" s="1">
        <v>2.0285200234327502E-2</v>
      </c>
      <c r="H7" s="1">
        <v>5.4889572599078701E-2</v>
      </c>
      <c r="I7" s="1">
        <f>G7-1.96*H7</f>
        <v>-8.7298362059866741E-2</v>
      </c>
      <c r="J7" s="1">
        <f>1.96*G7+H7</f>
        <v>9.4648565058360612E-2</v>
      </c>
      <c r="K7" s="1">
        <f>EXP(G7)</f>
        <v>1.0204923431831043</v>
      </c>
      <c r="L7" s="1">
        <f t="shared" si="0"/>
        <v>0.91640363476386932</v>
      </c>
      <c r="M7" s="1">
        <f t="shared" si="0"/>
        <v>1.0992724644800924</v>
      </c>
      <c r="N7" s="6">
        <v>0.71170751142173505</v>
      </c>
      <c r="O7" s="1">
        <v>51.770453073045203</v>
      </c>
      <c r="P7" s="1">
        <v>42</v>
      </c>
      <c r="Q7" s="1">
        <v>0.143536937801897</v>
      </c>
      <c r="R7" s="7"/>
      <c r="S7" s="55"/>
      <c r="T7" s="6"/>
      <c r="X7" s="55"/>
      <c r="Y7" s="7"/>
      <c r="Z7" s="55"/>
      <c r="AA7" s="55"/>
      <c r="AB7" s="6"/>
    </row>
    <row r="8" spans="1:28" x14ac:dyDescent="0.15">
      <c r="A8" s="55" t="s">
        <v>75</v>
      </c>
      <c r="B8" s="7" t="s">
        <v>56</v>
      </c>
      <c r="C8" s="8" t="s">
        <v>16</v>
      </c>
      <c r="D8" s="8" t="s">
        <v>7</v>
      </c>
      <c r="E8" s="55" t="s">
        <v>4</v>
      </c>
      <c r="F8" s="1">
        <v>43</v>
      </c>
      <c r="G8" s="1">
        <v>1.3856439315066501E-2</v>
      </c>
      <c r="H8" s="1">
        <v>4.1258321753842399E-2</v>
      </c>
      <c r="I8" s="1">
        <f>G8-1.96*H8</f>
        <v>-6.7009871322464595E-2</v>
      </c>
      <c r="J8" s="1">
        <f>1.96*G8+H8</f>
        <v>6.8416942811372741E-2</v>
      </c>
      <c r="K8" s="1">
        <f>EXP(G8)</f>
        <v>1.0139528847187544</v>
      </c>
      <c r="L8" s="1">
        <f t="shared" si="0"/>
        <v>0.93518596976894075</v>
      </c>
      <c r="M8" s="1">
        <f t="shared" si="0"/>
        <v>1.0708116826494716</v>
      </c>
      <c r="N8" s="6">
        <v>0.73698705489139105</v>
      </c>
      <c r="R8" s="7"/>
      <c r="S8" s="55"/>
      <c r="T8" s="6"/>
      <c r="X8" s="55"/>
      <c r="Y8" s="7"/>
      <c r="Z8" s="55"/>
      <c r="AA8" s="55"/>
      <c r="AB8" s="6"/>
    </row>
    <row r="9" spans="1:28" x14ac:dyDescent="0.15">
      <c r="A9" s="55" t="s">
        <v>75</v>
      </c>
      <c r="B9" s="7" t="s">
        <v>56</v>
      </c>
      <c r="C9" s="8" t="s">
        <v>16</v>
      </c>
      <c r="D9" s="8" t="s">
        <v>7</v>
      </c>
      <c r="E9" s="55" t="s">
        <v>2</v>
      </c>
      <c r="F9" s="1">
        <v>43</v>
      </c>
      <c r="G9" s="1">
        <v>6.51225904218677E-3</v>
      </c>
      <c r="H9" s="1">
        <v>0.12351307497920901</v>
      </c>
      <c r="I9" s="1">
        <f>G9-1.96*H9</f>
        <v>-0.23557336791706288</v>
      </c>
      <c r="J9" s="1">
        <f>1.96*G9+H9</f>
        <v>0.13627710270189508</v>
      </c>
      <c r="K9" s="1">
        <f>EXP(G9)</f>
        <v>1.0065335099064354</v>
      </c>
      <c r="L9" s="1">
        <f t="shared" si="0"/>
        <v>0.79011769159294754</v>
      </c>
      <c r="M9" s="1">
        <f t="shared" si="0"/>
        <v>1.1459994091332644</v>
      </c>
      <c r="N9" s="6">
        <v>0.95820079851542805</v>
      </c>
      <c r="R9" s="7"/>
      <c r="S9" s="55"/>
      <c r="T9" s="6"/>
      <c r="X9" s="55"/>
      <c r="Y9" s="7"/>
      <c r="Z9" s="55"/>
      <c r="AA9" s="55"/>
      <c r="AB9" s="6"/>
    </row>
    <row r="10" spans="1:28" x14ac:dyDescent="0.15">
      <c r="A10" s="55" t="s">
        <v>75</v>
      </c>
      <c r="B10" s="7" t="s">
        <v>56</v>
      </c>
      <c r="C10" s="8" t="s">
        <v>16</v>
      </c>
      <c r="D10" s="8" t="s">
        <v>7</v>
      </c>
      <c r="E10" s="55" t="s">
        <v>0</v>
      </c>
      <c r="F10" s="1">
        <v>43</v>
      </c>
      <c r="G10" s="1">
        <v>2.24798473112118E-2</v>
      </c>
      <c r="H10" s="1">
        <v>8.7081959067971698E-2</v>
      </c>
      <c r="I10" s="1">
        <f>G10-1.96*H10</f>
        <v>-0.14820079246201273</v>
      </c>
      <c r="J10" s="1">
        <f>1.96*G10+H10</f>
        <v>0.13114245979794681</v>
      </c>
      <c r="K10" s="1">
        <f>EXP(G10)</f>
        <v>1.0227344231082207</v>
      </c>
      <c r="L10" s="1">
        <f t="shared" si="0"/>
        <v>0.8622579626595781</v>
      </c>
      <c r="M10" s="1">
        <f t="shared" si="0"/>
        <v>1.1401301924600369</v>
      </c>
      <c r="N10" s="6">
        <v>0.79755513792714205</v>
      </c>
      <c r="R10" s="7"/>
      <c r="S10" s="55"/>
      <c r="T10" s="6"/>
      <c r="X10" s="55"/>
      <c r="Y10" s="7"/>
      <c r="Z10" s="55"/>
      <c r="AA10" s="55"/>
      <c r="AB10" s="6"/>
    </row>
    <row r="11" spans="1:28" x14ac:dyDescent="0.15">
      <c r="A11" s="55"/>
      <c r="B11" s="7"/>
      <c r="C11" s="8"/>
      <c r="D11" s="8"/>
      <c r="E11" s="55"/>
      <c r="N11" s="6"/>
      <c r="R11" s="7"/>
      <c r="S11" s="55"/>
      <c r="T11" s="6"/>
      <c r="X11" s="55"/>
      <c r="Y11" s="7"/>
      <c r="Z11" s="55"/>
      <c r="AA11" s="55"/>
      <c r="AB11" s="6"/>
    </row>
    <row r="12" spans="1:28" x14ac:dyDescent="0.15">
      <c r="A12" s="55" t="s">
        <v>75</v>
      </c>
      <c r="B12" s="7" t="s">
        <v>119</v>
      </c>
      <c r="C12" s="8" t="s">
        <v>118</v>
      </c>
      <c r="D12" s="8" t="s">
        <v>7</v>
      </c>
      <c r="E12" s="55" t="s">
        <v>3</v>
      </c>
      <c r="F12" s="1">
        <v>43</v>
      </c>
      <c r="G12" s="1">
        <v>-2.0974961609231201E-2</v>
      </c>
      <c r="H12" s="1">
        <v>9.1916039051618603E-2</v>
      </c>
      <c r="I12" s="1">
        <f>G12-1.96*H12</f>
        <v>-0.20113039815040368</v>
      </c>
      <c r="J12" s="1">
        <f>1.96*G12+H12</f>
        <v>5.0805114297525454E-2</v>
      </c>
      <c r="K12" s="1">
        <f>EXP(G12)</f>
        <v>0.97924348294349173</v>
      </c>
      <c r="L12" s="1">
        <f t="shared" ref="L12:M16" si="1">EXP(I12)</f>
        <v>0.81780578423905004</v>
      </c>
      <c r="M12" s="1">
        <f t="shared" si="1"/>
        <v>1.0521178305794598</v>
      </c>
      <c r="N12" s="6">
        <v>0.82062741791476701</v>
      </c>
      <c r="O12" s="1">
        <v>46.8896009057284</v>
      </c>
      <c r="P12" s="1">
        <v>41</v>
      </c>
      <c r="Q12" s="1">
        <v>0.243686012544163</v>
      </c>
      <c r="R12" s="7">
        <v>1.01725873618303E-3</v>
      </c>
      <c r="S12" s="55">
        <v>5.3048143030748098E-3</v>
      </c>
      <c r="T12" s="6">
        <v>0.84887566628800604</v>
      </c>
      <c r="U12" s="1">
        <v>8.2592385224397498E-3</v>
      </c>
      <c r="V12" s="1">
        <v>3.8794602659837299E-4</v>
      </c>
      <c r="W12" s="1" t="b">
        <v>1</v>
      </c>
      <c r="X12" s="59">
        <v>6.8963871856772805E-85</v>
      </c>
      <c r="Y12" s="7">
        <v>43</v>
      </c>
      <c r="Z12" s="55">
        <v>-7.73308992664662E-3</v>
      </c>
      <c r="AA12" s="55">
        <v>3.7841294344992699E-2</v>
      </c>
      <c r="AB12" s="6">
        <v>0.83807542755395303</v>
      </c>
    </row>
    <row r="13" spans="1:28" x14ac:dyDescent="0.15">
      <c r="A13" s="55" t="s">
        <v>75</v>
      </c>
      <c r="B13" s="7" t="s">
        <v>119</v>
      </c>
      <c r="C13" s="8" t="s">
        <v>118</v>
      </c>
      <c r="D13" s="8" t="s">
        <v>7</v>
      </c>
      <c r="E13" s="55" t="s">
        <v>1</v>
      </c>
      <c r="F13" s="1">
        <v>43</v>
      </c>
      <c r="G13" s="1">
        <v>-4.4177619518879302E-2</v>
      </c>
      <c r="H13" s="1">
        <v>5.3291283873631502E-2</v>
      </c>
      <c r="I13" s="1">
        <f>G13-1.96*H13</f>
        <v>-0.14862853591119704</v>
      </c>
      <c r="J13" s="1">
        <f>1.96*G13+H13</f>
        <v>-3.3296850383371927E-2</v>
      </c>
      <c r="K13" s="1">
        <f>EXP(G13)</f>
        <v>0.95678399886596055</v>
      </c>
      <c r="L13" s="1">
        <f t="shared" si="1"/>
        <v>0.86188921633457827</v>
      </c>
      <c r="M13" s="1">
        <f t="shared" si="1"/>
        <v>0.96725138802229449</v>
      </c>
      <c r="N13" s="6">
        <v>0.40711348386650797</v>
      </c>
      <c r="O13" s="1">
        <v>46.931655666259701</v>
      </c>
      <c r="P13" s="1">
        <v>42</v>
      </c>
      <c r="Q13" s="1">
        <v>0.27742822852635202</v>
      </c>
      <c r="R13" s="7"/>
      <c r="S13" s="55"/>
      <c r="T13" s="6"/>
      <c r="X13" s="55"/>
      <c r="Y13" s="7"/>
      <c r="Z13" s="55"/>
      <c r="AA13" s="55"/>
      <c r="AB13" s="6"/>
    </row>
    <row r="14" spans="1:28" x14ac:dyDescent="0.15">
      <c r="A14" s="55" t="s">
        <v>75</v>
      </c>
      <c r="B14" s="7" t="s">
        <v>119</v>
      </c>
      <c r="C14" s="8" t="s">
        <v>118</v>
      </c>
      <c r="D14" s="8" t="s">
        <v>7</v>
      </c>
      <c r="E14" s="55" t="s">
        <v>4</v>
      </c>
      <c r="F14" s="1">
        <v>43</v>
      </c>
      <c r="G14" s="1">
        <v>-4.9167156713894201E-3</v>
      </c>
      <c r="H14" s="1">
        <v>3.7458113470115399E-2</v>
      </c>
      <c r="I14" s="1">
        <f>G14-1.96*H14</f>
        <v>-7.8334618072815596E-2</v>
      </c>
      <c r="J14" s="1">
        <f>1.96*G14+H14</f>
        <v>2.7821350754192134E-2</v>
      </c>
      <c r="K14" s="1">
        <f>EXP(G14)</f>
        <v>0.99509535158990914</v>
      </c>
      <c r="L14" s="1">
        <f t="shared" si="1"/>
        <v>0.92465496850771955</v>
      </c>
      <c r="M14" s="1">
        <f t="shared" si="1"/>
        <v>1.0282119787179425</v>
      </c>
      <c r="N14" s="6">
        <v>0.89557039997434196</v>
      </c>
      <c r="R14" s="7"/>
      <c r="S14" s="55"/>
      <c r="T14" s="6"/>
      <c r="X14" s="55"/>
      <c r="Y14" s="7"/>
      <c r="Z14" s="55"/>
      <c r="AA14" s="55"/>
      <c r="AB14" s="6"/>
    </row>
    <row r="15" spans="1:28" x14ac:dyDescent="0.15">
      <c r="A15" s="55" t="s">
        <v>75</v>
      </c>
      <c r="B15" s="7" t="s">
        <v>119</v>
      </c>
      <c r="C15" s="8" t="s">
        <v>118</v>
      </c>
      <c r="D15" s="8" t="s">
        <v>7</v>
      </c>
      <c r="E15" s="55" t="s">
        <v>2</v>
      </c>
      <c r="F15" s="1">
        <v>43</v>
      </c>
      <c r="G15" s="1">
        <v>-6.1194529218419898E-2</v>
      </c>
      <c r="H15" s="1">
        <v>0.117298554690629</v>
      </c>
      <c r="I15" s="1">
        <f>G15-1.96*H15</f>
        <v>-0.29109969641205274</v>
      </c>
      <c r="J15" s="1">
        <f>1.96*G15+H15</f>
        <v>-2.6427225774739993E-3</v>
      </c>
      <c r="K15" s="1">
        <f>EXP(G15)</f>
        <v>0.94064023996648682</v>
      </c>
      <c r="L15" s="1">
        <f t="shared" si="1"/>
        <v>0.74744115710183512</v>
      </c>
      <c r="M15" s="1">
        <f t="shared" si="1"/>
        <v>0.99736076633974657</v>
      </c>
      <c r="N15" s="6">
        <v>0.60462047451263401</v>
      </c>
      <c r="R15" s="7"/>
      <c r="S15" s="55"/>
      <c r="T15" s="6"/>
      <c r="X15" s="55"/>
      <c r="Y15" s="7"/>
      <c r="Z15" s="55"/>
      <c r="AA15" s="55"/>
      <c r="AB15" s="6"/>
    </row>
    <row r="16" spans="1:28" x14ac:dyDescent="0.15">
      <c r="A16" s="55" t="s">
        <v>75</v>
      </c>
      <c r="B16" s="7" t="s">
        <v>119</v>
      </c>
      <c r="C16" s="8" t="s">
        <v>118</v>
      </c>
      <c r="D16" s="8" t="s">
        <v>7</v>
      </c>
      <c r="E16" s="55" t="s">
        <v>0</v>
      </c>
      <c r="F16" s="1">
        <v>43</v>
      </c>
      <c r="G16" s="1">
        <v>-3.1313219482719798E-2</v>
      </c>
      <c r="H16" s="1">
        <v>8.2969469043493893E-2</v>
      </c>
      <c r="I16" s="1">
        <f>G16-1.96*H16</f>
        <v>-0.19393337880796785</v>
      </c>
      <c r="J16" s="1">
        <f>1.96*G16+H16</f>
        <v>2.1595558857363091E-2</v>
      </c>
      <c r="K16" s="1">
        <f>EXP(G16)</f>
        <v>0.96917196198945355</v>
      </c>
      <c r="L16" s="1">
        <f t="shared" si="1"/>
        <v>0.82371277916788121</v>
      </c>
      <c r="M16" s="1">
        <f t="shared" si="1"/>
        <v>1.0218304306204797</v>
      </c>
      <c r="N16" s="6">
        <v>0.70777196051587099</v>
      </c>
      <c r="R16" s="7"/>
      <c r="S16" s="55"/>
      <c r="T16" s="6"/>
      <c r="X16" s="55"/>
      <c r="Y16" s="7"/>
      <c r="Z16" s="55"/>
      <c r="AA16" s="55"/>
      <c r="AB16" s="6"/>
    </row>
    <row r="17" spans="1:28" x14ac:dyDescent="0.15">
      <c r="A17" s="55"/>
      <c r="B17" s="7"/>
      <c r="C17" s="8"/>
      <c r="D17" s="8"/>
      <c r="E17" s="55"/>
      <c r="N17" s="6"/>
      <c r="R17" s="7"/>
      <c r="S17" s="55"/>
      <c r="T17" s="6"/>
      <c r="X17" s="55"/>
      <c r="Y17" s="7"/>
      <c r="Z17" s="55"/>
      <c r="AA17" s="55"/>
      <c r="AB17" s="6"/>
    </row>
    <row r="18" spans="1:28" x14ac:dyDescent="0.15">
      <c r="A18" s="55" t="s">
        <v>75</v>
      </c>
      <c r="B18" s="7" t="s">
        <v>57</v>
      </c>
      <c r="C18" s="8" t="s">
        <v>15</v>
      </c>
      <c r="D18" s="8" t="s">
        <v>7</v>
      </c>
      <c r="E18" s="55" t="s">
        <v>3</v>
      </c>
      <c r="F18" s="1">
        <v>43</v>
      </c>
      <c r="G18" s="1">
        <v>3.8130023704255701E-2</v>
      </c>
      <c r="H18" s="1">
        <v>0.158533387819806</v>
      </c>
      <c r="I18" s="1">
        <f>G18-1.96*H18</f>
        <v>-0.27259541642256402</v>
      </c>
      <c r="J18" s="1">
        <f>1.96*G18+H18</f>
        <v>0.23326823428014717</v>
      </c>
      <c r="K18" s="1">
        <f>EXP(G18)</f>
        <v>1.0388663013419834</v>
      </c>
      <c r="L18" s="1">
        <f t="shared" ref="L18:M22" si="2">EXP(I18)</f>
        <v>0.76140077557094443</v>
      </c>
      <c r="M18" s="1">
        <f t="shared" si="2"/>
        <v>1.2627201387326401</v>
      </c>
      <c r="N18" s="6">
        <v>0.81112786813743298</v>
      </c>
      <c r="O18" s="1">
        <v>67.825431569702999</v>
      </c>
      <c r="P18" s="1">
        <v>41</v>
      </c>
      <c r="Q18" s="1">
        <v>5.26678865862352E-3</v>
      </c>
      <c r="R18" s="7">
        <v>-4.4161972393536699E-3</v>
      </c>
      <c r="S18" s="55">
        <v>9.1555383752161008E-3</v>
      </c>
      <c r="T18" s="6">
        <v>0.63212080268339699</v>
      </c>
      <c r="U18" s="1">
        <v>8.2592385224397498E-3</v>
      </c>
      <c r="V18" s="1">
        <v>5.2224013634055504E-4</v>
      </c>
      <c r="W18" s="1" t="b">
        <v>1</v>
      </c>
      <c r="X18" s="59">
        <v>1.0331830591869901E-77</v>
      </c>
      <c r="Y18" s="7">
        <v>43</v>
      </c>
      <c r="Z18" s="59">
        <v>2.9160271564286499E-5</v>
      </c>
      <c r="AA18" s="55">
        <v>5.5253374285862002E-2</v>
      </c>
      <c r="AB18" s="6">
        <v>0.99957891206300797</v>
      </c>
    </row>
    <row r="19" spans="1:28" x14ac:dyDescent="0.15">
      <c r="A19" s="55" t="s">
        <v>75</v>
      </c>
      <c r="B19" s="7" t="s">
        <v>57</v>
      </c>
      <c r="C19" s="8" t="s">
        <v>15</v>
      </c>
      <c r="D19" s="8" t="s">
        <v>7</v>
      </c>
      <c r="E19" s="55" t="s">
        <v>1</v>
      </c>
      <c r="F19" s="1">
        <v>43</v>
      </c>
      <c r="G19" s="1">
        <v>5.7497481919218101E-2</v>
      </c>
      <c r="H19" s="1">
        <v>7.8467032799770603E-2</v>
      </c>
      <c r="I19" s="1">
        <f>G19-1.96*H19</f>
        <v>-9.6297902368332272E-2</v>
      </c>
      <c r="J19" s="1">
        <f>1.96*G19+H19</f>
        <v>0.19116209736143808</v>
      </c>
      <c r="K19" s="1">
        <f>EXP(G19)</f>
        <v>1.0591826035440157</v>
      </c>
      <c r="L19" s="1">
        <f t="shared" si="2"/>
        <v>0.90819342279396453</v>
      </c>
      <c r="M19" s="1">
        <f t="shared" si="2"/>
        <v>1.2106556802682158</v>
      </c>
      <c r="N19" s="6">
        <v>0.46370498537624499</v>
      </c>
      <c r="O19" s="1">
        <v>68.210322660412501</v>
      </c>
      <c r="P19" s="1">
        <v>42</v>
      </c>
      <c r="Q19" s="1">
        <v>6.44225427404103E-3</v>
      </c>
      <c r="R19" s="7"/>
      <c r="S19" s="55"/>
      <c r="T19" s="6"/>
      <c r="X19" s="55"/>
      <c r="Y19" s="7"/>
      <c r="Z19" s="55"/>
      <c r="AA19" s="55"/>
      <c r="AB19" s="6"/>
    </row>
    <row r="20" spans="1:28" x14ac:dyDescent="0.15">
      <c r="A20" s="55" t="s">
        <v>75</v>
      </c>
      <c r="B20" s="7" t="s">
        <v>57</v>
      </c>
      <c r="C20" s="8" t="s">
        <v>15</v>
      </c>
      <c r="D20" s="8" t="s">
        <v>7</v>
      </c>
      <c r="E20" s="55" t="s">
        <v>4</v>
      </c>
      <c r="F20" s="1">
        <v>43</v>
      </c>
      <c r="G20" s="1">
        <v>-3.1508754267151703E-2</v>
      </c>
      <c r="H20" s="1">
        <v>6.4891078932536206E-2</v>
      </c>
      <c r="I20" s="1">
        <f>G20-1.96*H20</f>
        <v>-0.15869526897492264</v>
      </c>
      <c r="J20" s="1">
        <f>1.96*G20+H20</f>
        <v>3.1339205689188687E-3</v>
      </c>
      <c r="K20" s="1">
        <f>EXP(G20)</f>
        <v>0.96898247368516954</v>
      </c>
      <c r="L20" s="1">
        <f t="shared" si="2"/>
        <v>0.85325633303305715</v>
      </c>
      <c r="M20" s="1">
        <f t="shared" si="2"/>
        <v>1.0031388364319518</v>
      </c>
      <c r="N20" s="6">
        <v>0.62727651806224705</v>
      </c>
      <c r="R20" s="7"/>
      <c r="S20" s="55"/>
      <c r="T20" s="6"/>
      <c r="X20" s="55"/>
      <c r="Y20" s="7"/>
      <c r="Z20" s="55"/>
      <c r="AA20" s="55"/>
      <c r="AB20" s="6"/>
    </row>
    <row r="21" spans="1:28" x14ac:dyDescent="0.15">
      <c r="A21" s="55" t="s">
        <v>75</v>
      </c>
      <c r="B21" s="7" t="s">
        <v>57</v>
      </c>
      <c r="C21" s="8" t="s">
        <v>15</v>
      </c>
      <c r="D21" s="8" t="s">
        <v>7</v>
      </c>
      <c r="E21" s="55" t="s">
        <v>2</v>
      </c>
      <c r="F21" s="1">
        <v>43</v>
      </c>
      <c r="G21" s="1">
        <v>0.102277712635874</v>
      </c>
      <c r="H21" s="1">
        <v>0.14265170520880799</v>
      </c>
      <c r="I21" s="1">
        <f>G21-1.96*H21</f>
        <v>-0.17731962957338965</v>
      </c>
      <c r="J21" s="1">
        <f>1.96*G21+H21</f>
        <v>0.34311602197512103</v>
      </c>
      <c r="K21" s="1">
        <f>EXP(G21)</f>
        <v>1.1076910488178355</v>
      </c>
      <c r="L21" s="1">
        <f t="shared" si="2"/>
        <v>0.83751204811838809</v>
      </c>
      <c r="M21" s="1">
        <f t="shared" si="2"/>
        <v>1.409332265954335</v>
      </c>
      <c r="N21" s="6">
        <v>0.47735800425136099</v>
      </c>
      <c r="R21" s="7"/>
      <c r="S21" s="55"/>
      <c r="T21" s="6"/>
      <c r="X21" s="55"/>
      <c r="Y21" s="7"/>
      <c r="Z21" s="55"/>
      <c r="AA21" s="55"/>
      <c r="AB21" s="6"/>
    </row>
    <row r="22" spans="1:28" x14ac:dyDescent="0.15">
      <c r="A22" s="55" t="s">
        <v>75</v>
      </c>
      <c r="B22" s="7" t="s">
        <v>57</v>
      </c>
      <c r="C22" s="8" t="s">
        <v>15</v>
      </c>
      <c r="D22" s="8" t="s">
        <v>7</v>
      </c>
      <c r="E22" s="55" t="s">
        <v>0</v>
      </c>
      <c r="F22" s="1">
        <v>43</v>
      </c>
      <c r="G22" s="1">
        <v>8.8493122710967306E-2</v>
      </c>
      <c r="H22" s="1">
        <v>0.11393937571437</v>
      </c>
      <c r="I22" s="1">
        <f>G22-1.96*H22</f>
        <v>-0.13482805368919787</v>
      </c>
      <c r="J22" s="1">
        <f>1.96*G22+H22</f>
        <v>0.28738589622786592</v>
      </c>
      <c r="K22" s="1">
        <f>EXP(G22)</f>
        <v>1.0925267389624829</v>
      </c>
      <c r="L22" s="1">
        <f t="shared" si="2"/>
        <v>0.87386615683241731</v>
      </c>
      <c r="M22" s="1">
        <f t="shared" si="2"/>
        <v>1.3329384901759107</v>
      </c>
      <c r="N22" s="6">
        <v>0.44170671061998301</v>
      </c>
      <c r="R22" s="7"/>
      <c r="S22" s="55"/>
      <c r="T22" s="6"/>
      <c r="X22" s="55"/>
      <c r="Y22" s="7"/>
      <c r="Z22" s="55"/>
      <c r="AA22" s="55"/>
      <c r="AB22" s="6"/>
    </row>
    <row r="23" spans="1:28" x14ac:dyDescent="0.15">
      <c r="A23" s="55"/>
      <c r="B23" s="7"/>
      <c r="C23" s="8" t="s">
        <v>189</v>
      </c>
      <c r="D23" s="8"/>
      <c r="E23" s="55"/>
      <c r="N23" s="6"/>
      <c r="R23" s="7"/>
      <c r="S23" s="55"/>
      <c r="T23" s="6"/>
      <c r="X23" s="55"/>
      <c r="Y23" s="7"/>
      <c r="Z23" s="55"/>
      <c r="AA23" s="55"/>
      <c r="AB23" s="6"/>
    </row>
    <row r="24" spans="1:28" x14ac:dyDescent="0.15">
      <c r="A24" s="55" t="s">
        <v>75</v>
      </c>
      <c r="B24" s="7" t="s">
        <v>57</v>
      </c>
      <c r="C24" s="8" t="s">
        <v>15</v>
      </c>
      <c r="D24" s="8" t="s">
        <v>7</v>
      </c>
      <c r="E24" s="55" t="s">
        <v>3</v>
      </c>
      <c r="F24" s="1">
        <v>42</v>
      </c>
      <c r="G24" s="1">
        <v>4.1183544280794897E-2</v>
      </c>
      <c r="H24" s="1">
        <v>0.18168319878016301</v>
      </c>
      <c r="I24" s="1">
        <f>G24-1.96*H24</f>
        <v>-0.31491552532832456</v>
      </c>
      <c r="J24" s="1">
        <f>1.96*G24+H24</f>
        <v>0.26240294557052102</v>
      </c>
      <c r="K24" s="1">
        <f>EXP(G24)</f>
        <v>1.0420433490911791</v>
      </c>
      <c r="L24" s="1">
        <f t="shared" ref="L24:M28" si="3">EXP(I24)</f>
        <v>0.72985052554855223</v>
      </c>
      <c r="M24" s="1">
        <f t="shared" si="3"/>
        <v>1.3000502864064996</v>
      </c>
      <c r="N24" s="6">
        <v>0.82182876958135798</v>
      </c>
      <c r="O24" s="1">
        <v>47.219499745984798</v>
      </c>
      <c r="P24" s="1">
        <v>40</v>
      </c>
      <c r="Q24" s="1">
        <v>0.201375686398655</v>
      </c>
      <c r="R24" s="7">
        <v>-9.1170735046467799E-4</v>
      </c>
      <c r="S24" s="55">
        <v>7.7794610283056301E-3</v>
      </c>
      <c r="T24" s="6">
        <v>0.90729268068513702</v>
      </c>
      <c r="U24" s="1">
        <v>8.0950167221844494E-3</v>
      </c>
      <c r="V24" s="1">
        <v>3.6551891049391199E-4</v>
      </c>
      <c r="W24" s="1" t="b">
        <v>1</v>
      </c>
      <c r="X24" s="59">
        <v>3.4935686822900199E-84</v>
      </c>
      <c r="Y24" s="7">
        <v>42</v>
      </c>
      <c r="Z24" s="55">
        <v>1.2865783027194801E-2</v>
      </c>
      <c r="AA24" s="55">
        <v>5.4827524603644998E-2</v>
      </c>
      <c r="AB24" s="6">
        <v>0.81447325770145496</v>
      </c>
    </row>
    <row r="25" spans="1:28" x14ac:dyDescent="0.15">
      <c r="A25" s="55" t="s">
        <v>75</v>
      </c>
      <c r="B25" s="7" t="s">
        <v>57</v>
      </c>
      <c r="C25" s="8" t="s">
        <v>15</v>
      </c>
      <c r="D25" s="8" t="s">
        <v>7</v>
      </c>
      <c r="E25" s="55" t="s">
        <v>1</v>
      </c>
      <c r="F25" s="1">
        <v>42</v>
      </c>
      <c r="G25" s="1">
        <v>8.6649175925555405E-2</v>
      </c>
      <c r="H25" s="1">
        <v>7.8107723590923397E-2</v>
      </c>
      <c r="I25" s="1">
        <f>G25-1.96*H25</f>
        <v>-6.6441962312654451E-2</v>
      </c>
      <c r="J25" s="1">
        <f>1.96*G25+H25</f>
        <v>0.24794010840501196</v>
      </c>
      <c r="K25" s="1">
        <f>EXP(G25)</f>
        <v>1.090514034024886</v>
      </c>
      <c r="L25" s="1">
        <f t="shared" si="3"/>
        <v>0.9357172211439635</v>
      </c>
      <c r="M25" s="1">
        <f t="shared" si="3"/>
        <v>1.2813831858130234</v>
      </c>
      <c r="N25" s="6">
        <v>0.267277165168749</v>
      </c>
      <c r="O25" s="1">
        <v>47.235713115616903</v>
      </c>
      <c r="P25" s="1">
        <v>41</v>
      </c>
      <c r="Q25" s="1">
        <v>0.23289982980174501</v>
      </c>
      <c r="R25" s="7"/>
      <c r="S25" s="55"/>
      <c r="T25" s="6"/>
      <c r="X25" s="55"/>
      <c r="Y25" s="7"/>
      <c r="Z25" s="55"/>
      <c r="AA25" s="55"/>
      <c r="AB25" s="6"/>
    </row>
    <row r="26" spans="1:28" x14ac:dyDescent="0.15">
      <c r="A26" s="55" t="s">
        <v>75</v>
      </c>
      <c r="B26" s="7" t="s">
        <v>57</v>
      </c>
      <c r="C26" s="8" t="s">
        <v>15</v>
      </c>
      <c r="D26" s="8" t="s">
        <v>7</v>
      </c>
      <c r="E26" s="55" t="s">
        <v>4</v>
      </c>
      <c r="F26" s="1">
        <v>42</v>
      </c>
      <c r="G26" s="1">
        <v>-3.45609460810819E-2</v>
      </c>
      <c r="H26" s="1">
        <v>6.8368601404839802E-2</v>
      </c>
      <c r="I26" s="1">
        <f>G26-1.96*H26</f>
        <v>-0.16856340483456791</v>
      </c>
      <c r="J26" s="1">
        <f>1.96*G26+H26</f>
        <v>6.2914708591928215E-4</v>
      </c>
      <c r="K26" s="1">
        <f>EXP(G26)</f>
        <v>0.9660294621824036</v>
      </c>
      <c r="L26" s="1">
        <f t="shared" si="3"/>
        <v>0.84487769239030708</v>
      </c>
      <c r="M26" s="1">
        <f t="shared" si="3"/>
        <v>1.0006293450404591</v>
      </c>
      <c r="N26" s="6">
        <v>0.61320135050957103</v>
      </c>
      <c r="R26" s="7"/>
      <c r="S26" s="55"/>
      <c r="T26" s="6"/>
      <c r="X26" s="55"/>
      <c r="Y26" s="7"/>
      <c r="Z26" s="55"/>
      <c r="AA26" s="55"/>
      <c r="AB26" s="6"/>
    </row>
    <row r="27" spans="1:28" x14ac:dyDescent="0.15">
      <c r="A27" s="55" t="s">
        <v>75</v>
      </c>
      <c r="B27" s="7" t="s">
        <v>57</v>
      </c>
      <c r="C27" s="8" t="s">
        <v>15</v>
      </c>
      <c r="D27" s="8" t="s">
        <v>7</v>
      </c>
      <c r="E27" s="55" t="s">
        <v>2</v>
      </c>
      <c r="F27" s="1">
        <v>42</v>
      </c>
      <c r="G27" s="1">
        <v>0.10957920661668399</v>
      </c>
      <c r="H27" s="1">
        <v>0.14792090926085399</v>
      </c>
      <c r="I27" s="1">
        <f>G27-1.96*H27</f>
        <v>-0.18034577553458983</v>
      </c>
      <c r="J27" s="1">
        <f>1.96*G27+H27</f>
        <v>0.36269615422955459</v>
      </c>
      <c r="K27" s="1">
        <f>EXP(G27)</f>
        <v>1.1158084468470653</v>
      </c>
      <c r="L27" s="1">
        <f t="shared" si="3"/>
        <v>0.83498144533439367</v>
      </c>
      <c r="M27" s="1">
        <f t="shared" si="3"/>
        <v>1.4371991060221079</v>
      </c>
      <c r="N27" s="6">
        <v>0.46303894868512302</v>
      </c>
      <c r="R27" s="7"/>
      <c r="S27" s="55"/>
      <c r="T27" s="6"/>
      <c r="X27" s="55"/>
      <c r="Y27" s="7"/>
      <c r="Z27" s="55"/>
      <c r="AA27" s="55"/>
      <c r="AB27" s="6"/>
    </row>
    <row r="28" spans="1:28" x14ac:dyDescent="0.15">
      <c r="A28" s="55" t="s">
        <v>75</v>
      </c>
      <c r="B28" s="7" t="s">
        <v>57</v>
      </c>
      <c r="C28" s="8" t="s">
        <v>15</v>
      </c>
      <c r="D28" s="8" t="s">
        <v>7</v>
      </c>
      <c r="E28" s="55" t="s">
        <v>0</v>
      </c>
      <c r="F28" s="1">
        <v>42</v>
      </c>
      <c r="G28" s="1">
        <v>0.123372366154541</v>
      </c>
      <c r="H28" s="1">
        <v>0.134022352815</v>
      </c>
      <c r="I28" s="1">
        <f>G28-1.96*H28</f>
        <v>-0.139311445362859</v>
      </c>
      <c r="J28" s="1">
        <f>1.96*G28+H28</f>
        <v>0.3758321904779004</v>
      </c>
      <c r="K28" s="1">
        <f>EXP(G28)</f>
        <v>1.1313056024425481</v>
      </c>
      <c r="L28" s="1">
        <f t="shared" si="3"/>
        <v>0.86995704217505943</v>
      </c>
      <c r="M28" s="1">
        <f t="shared" si="3"/>
        <v>1.4562027485792592</v>
      </c>
      <c r="N28" s="6">
        <v>0.36267768907251702</v>
      </c>
      <c r="R28" s="7"/>
      <c r="S28" s="55"/>
      <c r="T28" s="6"/>
      <c r="X28" s="55"/>
      <c r="Y28" s="7"/>
      <c r="Z28" s="55"/>
      <c r="AA28" s="55"/>
      <c r="AB28" s="6"/>
    </row>
    <row r="29" spans="1:28" x14ac:dyDescent="0.15">
      <c r="A29" s="55"/>
      <c r="B29" s="7"/>
      <c r="C29" s="8"/>
      <c r="D29" s="8"/>
      <c r="E29" s="55"/>
      <c r="N29" s="6"/>
      <c r="R29" s="7"/>
      <c r="S29" s="55"/>
      <c r="T29" s="6"/>
      <c r="X29" s="55"/>
      <c r="Y29" s="7"/>
      <c r="Z29" s="55"/>
      <c r="AA29" s="55"/>
      <c r="AB29" s="6"/>
    </row>
    <row r="30" spans="1:28" x14ac:dyDescent="0.15">
      <c r="A30" s="55" t="s">
        <v>75</v>
      </c>
      <c r="B30" s="7" t="s">
        <v>58</v>
      </c>
      <c r="C30" s="8" t="s">
        <v>100</v>
      </c>
      <c r="D30" s="8" t="s">
        <v>7</v>
      </c>
      <c r="E30" s="55" t="s">
        <v>3</v>
      </c>
      <c r="F30" s="1">
        <v>43</v>
      </c>
      <c r="G30" s="1">
        <v>-1.02740231662285E-2</v>
      </c>
      <c r="H30" s="1">
        <v>7.9808009792291898E-2</v>
      </c>
      <c r="I30" s="1">
        <f>G30-1.96*H30</f>
        <v>-0.16669772235912061</v>
      </c>
      <c r="J30" s="1">
        <f>1.96*G30+H30</f>
        <v>5.9670924386484039E-2</v>
      </c>
      <c r="K30" s="1">
        <f>EXP(G30)</f>
        <v>0.98977857432638039</v>
      </c>
      <c r="L30" s="1">
        <f t="shared" ref="L30:M34" si="4">EXP(I30)</f>
        <v>0.84645543722269101</v>
      </c>
      <c r="M30" s="1">
        <f t="shared" si="4"/>
        <v>1.0614871795195884</v>
      </c>
      <c r="N30" s="6">
        <v>0.89819737655959897</v>
      </c>
      <c r="O30" s="1">
        <v>47.5914281646509</v>
      </c>
      <c r="P30" s="1">
        <v>41</v>
      </c>
      <c r="Q30" s="1">
        <v>0.222148410451429</v>
      </c>
      <c r="R30" s="7">
        <v>9.0014098818904905E-4</v>
      </c>
      <c r="S30" s="55">
        <v>4.6076408411210102E-3</v>
      </c>
      <c r="T30" s="6">
        <v>0.84607739205341004</v>
      </c>
      <c r="U30" s="1">
        <v>8.2592385224397498E-3</v>
      </c>
      <c r="V30" s="1">
        <v>3.7422886516408203E-4</v>
      </c>
      <c r="W30" s="1" t="b">
        <v>1</v>
      </c>
      <c r="X30" s="59">
        <v>1.04699866319375E-85</v>
      </c>
      <c r="Y30" s="7">
        <v>43</v>
      </c>
      <c r="Z30" s="55">
        <v>4.7419368606610298E-3</v>
      </c>
      <c r="AA30" s="55">
        <v>3.4160993270632899E-2</v>
      </c>
      <c r="AB30" s="6">
        <v>0.88959914923363703</v>
      </c>
    </row>
    <row r="31" spans="1:28" x14ac:dyDescent="0.15">
      <c r="A31" s="55" t="s">
        <v>75</v>
      </c>
      <c r="B31" s="7" t="s">
        <v>58</v>
      </c>
      <c r="C31" s="8" t="s">
        <v>100</v>
      </c>
      <c r="D31" s="8" t="s">
        <v>7</v>
      </c>
      <c r="E31" s="55" t="s">
        <v>1</v>
      </c>
      <c r="F31" s="1">
        <v>43</v>
      </c>
      <c r="G31" s="1">
        <v>-4.98717030771094E-3</v>
      </c>
      <c r="H31" s="1">
        <v>4.6431476596005397E-2</v>
      </c>
      <c r="I31" s="1">
        <f>G31-1.96*H31</f>
        <v>-9.5992864435881523E-2</v>
      </c>
      <c r="J31" s="1">
        <f>1.96*G31+H31</f>
        <v>3.6656622792891953E-2</v>
      </c>
      <c r="K31" s="1">
        <f>EXP(G31)</f>
        <v>0.99502524497850453</v>
      </c>
      <c r="L31" s="1">
        <f t="shared" si="4"/>
        <v>0.90847049849507</v>
      </c>
      <c r="M31" s="1">
        <f t="shared" si="4"/>
        <v>1.0373367618759304</v>
      </c>
      <c r="N31" s="6">
        <v>0.914464312590063</v>
      </c>
      <c r="O31" s="1">
        <v>47.635728673887897</v>
      </c>
      <c r="P31" s="1">
        <v>42</v>
      </c>
      <c r="Q31" s="1">
        <v>0.254171937316854</v>
      </c>
      <c r="R31" s="7"/>
      <c r="S31" s="55"/>
      <c r="T31" s="6"/>
      <c r="X31" s="55"/>
      <c r="Y31" s="7"/>
      <c r="Z31" s="55"/>
      <c r="AA31" s="55"/>
      <c r="AB31" s="6"/>
    </row>
    <row r="32" spans="1:28" x14ac:dyDescent="0.15">
      <c r="A32" s="55" t="s">
        <v>75</v>
      </c>
      <c r="B32" s="7" t="s">
        <v>58</v>
      </c>
      <c r="C32" s="8" t="s">
        <v>100</v>
      </c>
      <c r="D32" s="8" t="s">
        <v>7</v>
      </c>
      <c r="E32" s="55" t="s">
        <v>4</v>
      </c>
      <c r="F32" s="1">
        <v>43</v>
      </c>
      <c r="G32" s="1">
        <v>3.9271008942873597E-3</v>
      </c>
      <c r="H32" s="1">
        <v>3.2561330854207197E-2</v>
      </c>
      <c r="I32" s="1">
        <f>G32-1.96*H32</f>
        <v>-5.9893107579958742E-2</v>
      </c>
      <c r="J32" s="1">
        <f>1.96*G32+H32</f>
        <v>4.0258448607010423E-2</v>
      </c>
      <c r="K32" s="1">
        <f>EXP(G32)</f>
        <v>1.0039348220589599</v>
      </c>
      <c r="L32" s="1">
        <f t="shared" si="4"/>
        <v>0.94186520645484006</v>
      </c>
      <c r="M32" s="1">
        <f t="shared" si="4"/>
        <v>1.0410798050509675</v>
      </c>
      <c r="N32" s="6">
        <v>0.90400289667224698</v>
      </c>
      <c r="R32" s="7"/>
      <c r="S32" s="55"/>
      <c r="T32" s="6"/>
      <c r="X32" s="55"/>
      <c r="Y32" s="7"/>
      <c r="Z32" s="55"/>
      <c r="AA32" s="55"/>
      <c r="AB32" s="6"/>
    </row>
    <row r="33" spans="1:28" x14ac:dyDescent="0.15">
      <c r="A33" s="55" t="s">
        <v>75</v>
      </c>
      <c r="B33" s="7" t="s">
        <v>58</v>
      </c>
      <c r="C33" s="8" t="s">
        <v>100</v>
      </c>
      <c r="D33" s="8" t="s">
        <v>7</v>
      </c>
      <c r="E33" s="55" t="s">
        <v>2</v>
      </c>
      <c r="F33" s="1">
        <v>43</v>
      </c>
      <c r="G33" s="1">
        <v>1.8899622781130301E-2</v>
      </c>
      <c r="H33" s="1">
        <v>9.2437873312588403E-2</v>
      </c>
      <c r="I33" s="1">
        <f>G33-1.96*H33</f>
        <v>-0.16227860891154297</v>
      </c>
      <c r="J33" s="1">
        <f>1.96*G33+H33</f>
        <v>0.12948113396360378</v>
      </c>
      <c r="K33" s="1">
        <f>EXP(G33)</f>
        <v>1.0190793511322511</v>
      </c>
      <c r="L33" s="1">
        <f t="shared" si="4"/>
        <v>0.85020429704570677</v>
      </c>
      <c r="M33" s="1">
        <f t="shared" si="4"/>
        <v>1.1382376372275271</v>
      </c>
      <c r="N33" s="6">
        <v>0.83898352427120204</v>
      </c>
      <c r="R33" s="7"/>
      <c r="S33" s="55"/>
      <c r="T33" s="6"/>
      <c r="X33" s="55"/>
      <c r="Y33" s="7"/>
      <c r="Z33" s="55"/>
      <c r="AA33" s="55"/>
      <c r="AB33" s="6"/>
    </row>
    <row r="34" spans="1:28" x14ac:dyDescent="0.15">
      <c r="A34" s="55" t="s">
        <v>75</v>
      </c>
      <c r="B34" s="7" t="s">
        <v>58</v>
      </c>
      <c r="C34" s="8" t="s">
        <v>100</v>
      </c>
      <c r="D34" s="8" t="s">
        <v>7</v>
      </c>
      <c r="E34" s="55" t="s">
        <v>0</v>
      </c>
      <c r="F34" s="1">
        <v>43</v>
      </c>
      <c r="G34" s="1">
        <v>-1.3896866309037101E-2</v>
      </c>
      <c r="H34" s="1">
        <v>7.4811447435359293E-2</v>
      </c>
      <c r="I34" s="1">
        <f>G34-1.96*H34</f>
        <v>-0.16052730328234133</v>
      </c>
      <c r="J34" s="1">
        <f>1.96*G34+H34</f>
        <v>4.7573589469646578E-2</v>
      </c>
      <c r="K34" s="1">
        <f>EXP(G34)</f>
        <v>0.98619924938677339</v>
      </c>
      <c r="L34" s="1">
        <f t="shared" si="4"/>
        <v>0.85169456919720077</v>
      </c>
      <c r="M34" s="1">
        <f t="shared" si="4"/>
        <v>1.0487233732785668</v>
      </c>
      <c r="N34" s="6">
        <v>0.85352835124201498</v>
      </c>
      <c r="R34" s="7"/>
      <c r="S34" s="55"/>
      <c r="T34" s="6"/>
      <c r="X34" s="55"/>
      <c r="Y34" s="7"/>
      <c r="Z34" s="55"/>
      <c r="AA34" s="55"/>
      <c r="AB34" s="6"/>
    </row>
    <row r="35" spans="1:28" x14ac:dyDescent="0.15">
      <c r="A35" s="55"/>
      <c r="B35" s="8"/>
      <c r="C35" s="8"/>
      <c r="D35" s="8"/>
      <c r="E35" s="55"/>
      <c r="N35" s="6"/>
      <c r="R35" s="7"/>
      <c r="S35" s="55"/>
      <c r="T35" s="6"/>
      <c r="X35" s="55"/>
      <c r="Y35" s="7"/>
      <c r="Z35" s="55"/>
      <c r="AA35" s="55"/>
      <c r="AB35" s="6"/>
    </row>
    <row r="36" spans="1:28" x14ac:dyDescent="0.15">
      <c r="A36" s="55" t="s">
        <v>75</v>
      </c>
      <c r="B36" s="8" t="s">
        <v>120</v>
      </c>
      <c r="C36" s="8" t="s">
        <v>128</v>
      </c>
      <c r="D36" s="8" t="s">
        <v>7</v>
      </c>
      <c r="E36" s="55" t="s">
        <v>3</v>
      </c>
      <c r="F36" s="1">
        <v>43</v>
      </c>
      <c r="G36" s="1">
        <v>3.34896356005283E-3</v>
      </c>
      <c r="H36" s="1">
        <v>0.111771697220372</v>
      </c>
      <c r="I36" s="1">
        <f>G36-1.96*H36</f>
        <v>-0.21572356299187631</v>
      </c>
      <c r="J36" s="1">
        <f>1.96*G36+H36</f>
        <v>0.11833566579807554</v>
      </c>
      <c r="K36" s="1">
        <f>EXP(G36)</f>
        <v>1.0033545776038428</v>
      </c>
      <c r="L36" s="1">
        <f t="shared" ref="L36:M40" si="5">EXP(I36)</f>
        <v>0.80595806771861245</v>
      </c>
      <c r="M36" s="1">
        <f t="shared" si="5"/>
        <v>1.1256218807285943</v>
      </c>
      <c r="N36" s="6">
        <v>0.97624231054567701</v>
      </c>
      <c r="O36" s="1">
        <v>50.7554122558223</v>
      </c>
      <c r="P36" s="1">
        <v>41</v>
      </c>
      <c r="Q36" s="1">
        <v>0.141320099974997</v>
      </c>
      <c r="R36" s="7">
        <v>1.02213147539636E-3</v>
      </c>
      <c r="S36" s="55">
        <v>6.4566513382367302E-3</v>
      </c>
      <c r="T36" s="6">
        <v>0.87499225827450799</v>
      </c>
      <c r="U36" s="1">
        <v>8.2592385224397498E-3</v>
      </c>
      <c r="V36" s="1">
        <v>3.83917900347545E-4</v>
      </c>
      <c r="W36" s="1" t="b">
        <v>1</v>
      </c>
      <c r="X36" s="59">
        <v>3.9824205141465802E-85</v>
      </c>
      <c r="Y36" s="7">
        <v>43</v>
      </c>
      <c r="Z36" s="55">
        <v>2.89643691814301E-2</v>
      </c>
      <c r="AA36" s="55">
        <v>4.6226477479239601E-2</v>
      </c>
      <c r="AB36" s="6">
        <v>0.53093766073027504</v>
      </c>
    </row>
    <row r="37" spans="1:28" x14ac:dyDescent="0.15">
      <c r="A37" s="55" t="s">
        <v>75</v>
      </c>
      <c r="B37" s="8" t="s">
        <v>120</v>
      </c>
      <c r="C37" s="8" t="s">
        <v>128</v>
      </c>
      <c r="D37" s="8" t="s">
        <v>7</v>
      </c>
      <c r="E37" s="55" t="s">
        <v>1</v>
      </c>
      <c r="F37" s="1">
        <v>43</v>
      </c>
      <c r="G37" s="1">
        <v>1.42461121309004E-2</v>
      </c>
      <c r="H37" s="1">
        <v>5.9787935460063703E-2</v>
      </c>
      <c r="I37" s="1">
        <f>G37-1.96*H37</f>
        <v>-0.10293824137082447</v>
      </c>
      <c r="J37" s="1">
        <f>1.96*G37+H37</f>
        <v>8.7710315236628478E-2</v>
      </c>
      <c r="K37" s="1">
        <f>EXP(G37)</f>
        <v>1.014348071586255</v>
      </c>
      <c r="L37" s="1">
        <f t="shared" si="5"/>
        <v>0.90218268932719037</v>
      </c>
      <c r="M37" s="1">
        <f t="shared" si="5"/>
        <v>1.0916718355213659</v>
      </c>
      <c r="N37" s="6">
        <v>0.81166597060793799</v>
      </c>
      <c r="O37" s="1">
        <v>50.786436224781802</v>
      </c>
      <c r="P37" s="1">
        <v>42</v>
      </c>
      <c r="Q37" s="1">
        <v>0.16587526559052099</v>
      </c>
      <c r="R37" s="7"/>
      <c r="S37" s="55"/>
      <c r="T37" s="6"/>
      <c r="X37" s="55"/>
      <c r="Y37" s="7"/>
      <c r="Z37" s="55"/>
      <c r="AA37" s="55"/>
      <c r="AB37" s="6"/>
    </row>
    <row r="38" spans="1:28" x14ac:dyDescent="0.15">
      <c r="A38" s="55" t="s">
        <v>75</v>
      </c>
      <c r="B38" s="8" t="s">
        <v>120</v>
      </c>
      <c r="C38" s="8" t="s">
        <v>128</v>
      </c>
      <c r="D38" s="8" t="s">
        <v>7</v>
      </c>
      <c r="E38" s="55" t="s">
        <v>4</v>
      </c>
      <c r="F38" s="1">
        <v>43</v>
      </c>
      <c r="G38" s="1">
        <v>1.94629737498766E-2</v>
      </c>
      <c r="H38" s="1">
        <v>4.5631869490986098E-2</v>
      </c>
      <c r="I38" s="1">
        <f>G38-1.96*H38</f>
        <v>-6.9975490452456143E-2</v>
      </c>
      <c r="J38" s="1">
        <f>1.96*G38+H38</f>
        <v>8.3779298040744229E-2</v>
      </c>
      <c r="K38" s="1">
        <f>EXP(G38)</f>
        <v>1.0196536122120212</v>
      </c>
      <c r="L38" s="1">
        <f t="shared" si="5"/>
        <v>0.93241667273666196</v>
      </c>
      <c r="M38" s="1">
        <f t="shared" si="5"/>
        <v>1.0873888784679215</v>
      </c>
      <c r="N38" s="6">
        <v>0.66972787972297498</v>
      </c>
      <c r="R38" s="7"/>
      <c r="S38" s="55"/>
      <c r="T38" s="6"/>
      <c r="X38" s="55"/>
      <c r="Y38" s="7"/>
      <c r="Z38" s="55"/>
      <c r="AA38" s="55"/>
      <c r="AB38" s="6"/>
    </row>
    <row r="39" spans="1:28" x14ac:dyDescent="0.15">
      <c r="A39" s="55" t="s">
        <v>75</v>
      </c>
      <c r="B39" s="8" t="s">
        <v>120</v>
      </c>
      <c r="C39" s="8" t="s">
        <v>128</v>
      </c>
      <c r="D39" s="8" t="s">
        <v>7</v>
      </c>
      <c r="E39" s="55" t="s">
        <v>2</v>
      </c>
      <c r="F39" s="1">
        <v>43</v>
      </c>
      <c r="G39" s="1">
        <v>-2.6117572528461901E-2</v>
      </c>
      <c r="H39" s="1">
        <v>0.110665367894037</v>
      </c>
      <c r="I39" s="1">
        <f>G39-1.96*H39</f>
        <v>-0.24302169360077441</v>
      </c>
      <c r="J39" s="1">
        <f>1.96*G39+H39</f>
        <v>5.9474925738251673E-2</v>
      </c>
      <c r="K39" s="1">
        <f>EXP(G39)</f>
        <v>0.97422054130269387</v>
      </c>
      <c r="L39" s="1">
        <f t="shared" si="5"/>
        <v>0.78425450028298049</v>
      </c>
      <c r="M39" s="1">
        <f t="shared" si="5"/>
        <v>1.0612791498547192</v>
      </c>
      <c r="N39" s="6">
        <v>0.81457597091179001</v>
      </c>
      <c r="R39" s="7"/>
      <c r="S39" s="55"/>
      <c r="T39" s="6"/>
      <c r="X39" s="55"/>
      <c r="Y39" s="7"/>
      <c r="Z39" s="55"/>
      <c r="AA39" s="55"/>
      <c r="AB39" s="6"/>
    </row>
    <row r="40" spans="1:28" x14ac:dyDescent="0.15">
      <c r="A40" s="55" t="s">
        <v>75</v>
      </c>
      <c r="B40" s="8" t="s">
        <v>120</v>
      </c>
      <c r="C40" s="8" t="s">
        <v>128</v>
      </c>
      <c r="D40" s="8" t="s">
        <v>7</v>
      </c>
      <c r="E40" s="55" t="s">
        <v>0</v>
      </c>
      <c r="F40" s="1">
        <v>43</v>
      </c>
      <c r="G40" s="1">
        <v>-8.3507344816968797E-4</v>
      </c>
      <c r="H40" s="1">
        <v>9.9789773117185704E-2</v>
      </c>
      <c r="I40" s="1">
        <f>G40-1.96*H40</f>
        <v>-0.19642302875785367</v>
      </c>
      <c r="J40" s="1">
        <f>1.96*G40+H40</f>
        <v>9.8153029158773109E-2</v>
      </c>
      <c r="K40" s="1">
        <f>EXP(G40)</f>
        <v>0.99916527512862641</v>
      </c>
      <c r="L40" s="1">
        <f t="shared" si="5"/>
        <v>0.82166457340415322</v>
      </c>
      <c r="M40" s="1">
        <f t="shared" si="5"/>
        <v>1.1031315834908788</v>
      </c>
      <c r="N40" s="6">
        <v>0.99336274245610201</v>
      </c>
      <c r="R40" s="7"/>
      <c r="S40" s="55"/>
      <c r="T40" s="6"/>
      <c r="X40" s="55"/>
      <c r="Y40" s="7"/>
      <c r="Z40" s="55"/>
      <c r="AA40" s="55"/>
      <c r="AB40" s="6"/>
    </row>
    <row r="41" spans="1:28" x14ac:dyDescent="0.15">
      <c r="A41" s="55"/>
      <c r="B41" s="8"/>
      <c r="C41" s="8"/>
      <c r="D41" s="8"/>
      <c r="E41" s="55"/>
      <c r="N41" s="6"/>
      <c r="R41" s="7"/>
      <c r="S41" s="55"/>
      <c r="T41" s="6"/>
      <c r="X41" s="55"/>
      <c r="Y41" s="7"/>
      <c r="Z41" s="55"/>
      <c r="AA41" s="55"/>
      <c r="AB41" s="6"/>
    </row>
    <row r="42" spans="1:28" x14ac:dyDescent="0.15">
      <c r="A42" s="55" t="s">
        <v>75</v>
      </c>
      <c r="B42" s="8" t="s">
        <v>59</v>
      </c>
      <c r="C42" s="8" t="s">
        <v>60</v>
      </c>
      <c r="D42" s="8" t="s">
        <v>7</v>
      </c>
      <c r="E42" s="55" t="s">
        <v>3</v>
      </c>
      <c r="F42" s="1">
        <v>43</v>
      </c>
      <c r="G42" s="1">
        <v>-1.3615477279389099E-2</v>
      </c>
      <c r="H42" s="1">
        <v>0.113605435915843</v>
      </c>
      <c r="I42" s="1">
        <f>G42-1.96*H42</f>
        <v>-0.2362821316744414</v>
      </c>
      <c r="J42" s="1">
        <f>1.96*G42+H42</f>
        <v>8.6919100448240361E-2</v>
      </c>
      <c r="K42" s="1">
        <f>EXP(G42)</f>
        <v>0.98647679408378308</v>
      </c>
      <c r="L42" s="1">
        <f t="shared" ref="L42:M46" si="6">EXP(I42)</f>
        <v>0.7895578832184611</v>
      </c>
      <c r="M42" s="1">
        <f t="shared" si="6"/>
        <v>1.0908084302355925</v>
      </c>
      <c r="N42" s="6">
        <v>0.90518827248152001</v>
      </c>
      <c r="O42" s="1">
        <v>50.9581647201897</v>
      </c>
      <c r="P42" s="1">
        <v>41</v>
      </c>
      <c r="Q42" s="1">
        <v>0.13702124260887999</v>
      </c>
      <c r="R42" s="7">
        <v>2.4262545893804399E-3</v>
      </c>
      <c r="S42" s="55">
        <v>6.5616914093319699E-3</v>
      </c>
      <c r="T42" s="6">
        <v>0.71346403408382997</v>
      </c>
      <c r="U42" s="1">
        <v>8.2592385224397498E-3</v>
      </c>
      <c r="V42" s="1">
        <v>3.8833050539235502E-4</v>
      </c>
      <c r="W42" s="1" t="b">
        <v>1</v>
      </c>
      <c r="X42" s="59">
        <v>7.2660959829898302E-85</v>
      </c>
      <c r="Y42" s="7">
        <v>43</v>
      </c>
      <c r="Z42" s="55">
        <v>3.43323692165187E-2</v>
      </c>
      <c r="AA42" s="55">
        <v>4.8042881240140098E-2</v>
      </c>
      <c r="AB42" s="6">
        <v>0.47484432781716102</v>
      </c>
    </row>
    <row r="43" spans="1:28" x14ac:dyDescent="0.15">
      <c r="A43" s="55" t="s">
        <v>75</v>
      </c>
      <c r="B43" s="8" t="s">
        <v>59</v>
      </c>
      <c r="C43" s="8" t="s">
        <v>60</v>
      </c>
      <c r="D43" s="8" t="s">
        <v>7</v>
      </c>
      <c r="E43" s="55" t="s">
        <v>1</v>
      </c>
      <c r="F43" s="1">
        <v>43</v>
      </c>
      <c r="G43" s="1">
        <v>9.2499877906470299E-3</v>
      </c>
      <c r="H43" s="1">
        <v>6.3798928420112602E-2</v>
      </c>
      <c r="I43" s="1">
        <f>G43-1.96*H43</f>
        <v>-0.11579591191277366</v>
      </c>
      <c r="J43" s="1">
        <f>1.96*G43+H43</f>
        <v>8.1928904489780782E-2</v>
      </c>
      <c r="K43" s="1">
        <f>EXP(G43)</f>
        <v>1.0092929011416452</v>
      </c>
      <c r="L43" s="1">
        <f t="shared" si="6"/>
        <v>0.890656977228793</v>
      </c>
      <c r="M43" s="1">
        <f t="shared" si="6"/>
        <v>1.0853786415381208</v>
      </c>
      <c r="N43" s="6">
        <v>0.88472147546445701</v>
      </c>
      <c r="O43" s="1">
        <v>51.128095111420997</v>
      </c>
      <c r="P43" s="1">
        <v>42</v>
      </c>
      <c r="Q43" s="1">
        <v>0.157844831619706</v>
      </c>
      <c r="R43" s="7"/>
      <c r="S43" s="55"/>
      <c r="T43" s="6"/>
      <c r="X43" s="55"/>
      <c r="Y43" s="7"/>
      <c r="Z43" s="55"/>
      <c r="AA43" s="55"/>
      <c r="AB43" s="6"/>
    </row>
    <row r="44" spans="1:28" x14ac:dyDescent="0.15">
      <c r="A44" s="55" t="s">
        <v>75</v>
      </c>
      <c r="B44" s="7" t="s">
        <v>59</v>
      </c>
      <c r="C44" s="8" t="s">
        <v>60</v>
      </c>
      <c r="D44" s="8" t="s">
        <v>7</v>
      </c>
      <c r="E44" s="55" t="s">
        <v>4</v>
      </c>
      <c r="F44" s="1">
        <v>43</v>
      </c>
      <c r="G44" s="1">
        <v>2.4642386566064801E-2</v>
      </c>
      <c r="H44" s="1">
        <v>4.6428678944288697E-2</v>
      </c>
      <c r="I44" s="1">
        <f>G44-1.96*H44</f>
        <v>-6.6357824164741036E-2</v>
      </c>
      <c r="J44" s="1">
        <f>1.96*G44+H44</f>
        <v>9.4727756613775707E-2</v>
      </c>
      <c r="K44" s="1">
        <f>EXP(G44)</f>
        <v>1.024948519617924</v>
      </c>
      <c r="L44" s="1">
        <f t="shared" si="6"/>
        <v>0.93579595397009185</v>
      </c>
      <c r="M44" s="1">
        <f t="shared" si="6"/>
        <v>1.0993595210234055</v>
      </c>
      <c r="N44" s="6">
        <v>0.59558658087155802</v>
      </c>
      <c r="R44" s="7"/>
      <c r="S44" s="55"/>
      <c r="T44" s="6"/>
      <c r="X44" s="55"/>
      <c r="Y44" s="7"/>
      <c r="Z44" s="55"/>
      <c r="AA44" s="55"/>
      <c r="AB44" s="6"/>
    </row>
    <row r="45" spans="1:28" x14ac:dyDescent="0.15">
      <c r="A45" s="55" t="s">
        <v>75</v>
      </c>
      <c r="B45" s="7" t="s">
        <v>59</v>
      </c>
      <c r="C45" s="8" t="s">
        <v>60</v>
      </c>
      <c r="D45" s="8" t="s">
        <v>7</v>
      </c>
      <c r="E45" s="55" t="s">
        <v>2</v>
      </c>
      <c r="F45" s="1">
        <v>43</v>
      </c>
      <c r="G45" s="1">
        <v>-1.9270577248256399E-2</v>
      </c>
      <c r="H45" s="1">
        <v>0.124576156318533</v>
      </c>
      <c r="I45" s="1">
        <f>G45-1.96*H45</f>
        <v>-0.26343984363258111</v>
      </c>
      <c r="J45" s="1">
        <f>1.96*G45+H45</f>
        <v>8.6805824911950463E-2</v>
      </c>
      <c r="K45" s="1">
        <f>EXP(G45)</f>
        <v>0.98091391334476008</v>
      </c>
      <c r="L45" s="1">
        <f t="shared" si="6"/>
        <v>0.76840384543296281</v>
      </c>
      <c r="M45" s="1">
        <f t="shared" si="6"/>
        <v>1.0906848753236744</v>
      </c>
      <c r="N45" s="6">
        <v>0.87780738632317501</v>
      </c>
      <c r="R45" s="7"/>
      <c r="S45" s="55"/>
      <c r="T45" s="6"/>
      <c r="X45" s="55"/>
      <c r="Y45" s="7"/>
      <c r="Z45" s="55"/>
      <c r="AA45" s="55"/>
      <c r="AB45" s="6"/>
    </row>
    <row r="46" spans="1:28" x14ac:dyDescent="0.15">
      <c r="A46" s="55" t="s">
        <v>75</v>
      </c>
      <c r="B46" s="7" t="s">
        <v>59</v>
      </c>
      <c r="C46" s="8" t="s">
        <v>60</v>
      </c>
      <c r="D46" s="8" t="s">
        <v>7</v>
      </c>
      <c r="E46" s="55" t="s">
        <v>0</v>
      </c>
      <c r="F46" s="1">
        <v>43</v>
      </c>
      <c r="G46" s="1">
        <v>6.8479193238668596E-3</v>
      </c>
      <c r="H46" s="1">
        <v>9.9542547326488304E-2</v>
      </c>
      <c r="I46" s="1">
        <f>G46-1.96*H46</f>
        <v>-0.1882554734360502</v>
      </c>
      <c r="J46" s="1">
        <f>1.96*G46+H46</f>
        <v>0.11296446920126735</v>
      </c>
      <c r="K46" s="1">
        <f>EXP(G46)</f>
        <v>1.0068714199362063</v>
      </c>
      <c r="L46" s="1">
        <f t="shared" si="6"/>
        <v>0.82840304522442365</v>
      </c>
      <c r="M46" s="1">
        <f t="shared" si="6"/>
        <v>1.1195921522384462</v>
      </c>
      <c r="N46" s="6">
        <v>0.94548016707141602</v>
      </c>
      <c r="R46" s="7"/>
      <c r="S46" s="55"/>
      <c r="T46" s="6"/>
      <c r="X46" s="55"/>
      <c r="Y46" s="7"/>
      <c r="Z46" s="55"/>
      <c r="AA46" s="55"/>
      <c r="AB46" s="6"/>
    </row>
    <row r="47" spans="1:28" x14ac:dyDescent="0.15">
      <c r="A47" s="55"/>
      <c r="B47" s="7"/>
      <c r="C47" s="8"/>
      <c r="D47" s="8"/>
      <c r="E47" s="55"/>
      <c r="N47" s="6"/>
      <c r="R47" s="7"/>
      <c r="S47" s="55"/>
      <c r="T47" s="6"/>
      <c r="X47" s="55"/>
      <c r="Y47" s="7"/>
      <c r="Z47" s="55"/>
      <c r="AA47" s="55"/>
      <c r="AB47" s="6"/>
    </row>
    <row r="48" spans="1:28" x14ac:dyDescent="0.15">
      <c r="A48" s="55" t="s">
        <v>75</v>
      </c>
      <c r="B48" s="7" t="s">
        <v>61</v>
      </c>
      <c r="C48" s="8" t="s">
        <v>14</v>
      </c>
      <c r="D48" s="8" t="s">
        <v>7</v>
      </c>
      <c r="E48" s="55" t="s">
        <v>3</v>
      </c>
      <c r="F48" s="1">
        <v>43</v>
      </c>
      <c r="G48" s="1">
        <v>-1.3252168794817901E-2</v>
      </c>
      <c r="H48" s="1">
        <v>0.185611532518246</v>
      </c>
      <c r="I48" s="1">
        <f>G48-1.96*H48</f>
        <v>-0.37705077253058006</v>
      </c>
      <c r="J48" s="1">
        <f>1.96*G48+H48</f>
        <v>0.15963728168040292</v>
      </c>
      <c r="K48" s="1">
        <f>EXP(G48)</f>
        <v>0.98683525458483423</v>
      </c>
      <c r="L48" s="1">
        <f t="shared" ref="L48:M52" si="7">EXP(I48)</f>
        <v>0.68588124908526227</v>
      </c>
      <c r="M48" s="1">
        <f t="shared" si="7"/>
        <v>1.1730852942875547</v>
      </c>
      <c r="N48" s="6">
        <v>0.94342867376429196</v>
      </c>
      <c r="O48" s="1">
        <v>47.096750381617802</v>
      </c>
      <c r="P48" s="1">
        <v>41</v>
      </c>
      <c r="Q48" s="1">
        <v>0.23719201412389501</v>
      </c>
      <c r="R48" s="7">
        <v>5.8693278068916704E-3</v>
      </c>
      <c r="S48" s="55">
        <v>1.07168567098824E-2</v>
      </c>
      <c r="T48" s="6">
        <v>0.58688614168729303</v>
      </c>
      <c r="U48" s="1">
        <v>8.2592385224397498E-3</v>
      </c>
      <c r="V48" s="1">
        <v>3.6687791463852398E-4</v>
      </c>
      <c r="W48" s="1" t="b">
        <v>1</v>
      </c>
      <c r="X48" s="59">
        <v>3.74430177685274E-86</v>
      </c>
      <c r="Y48" s="7">
        <v>43</v>
      </c>
      <c r="Z48" s="55">
        <v>8.5818479135339298E-2</v>
      </c>
      <c r="AA48" s="55">
        <v>7.9556217313759697E-2</v>
      </c>
      <c r="AB48" s="6">
        <v>0.28071482940450299</v>
      </c>
    </row>
    <row r="49" spans="1:28" x14ac:dyDescent="0.15">
      <c r="A49" s="55" t="s">
        <v>75</v>
      </c>
      <c r="B49" s="7" t="s">
        <v>61</v>
      </c>
      <c r="C49" s="8" t="s">
        <v>14</v>
      </c>
      <c r="D49" s="8" t="s">
        <v>7</v>
      </c>
      <c r="E49" s="55" t="s">
        <v>1</v>
      </c>
      <c r="F49" s="1">
        <v>43</v>
      </c>
      <c r="G49" s="1">
        <v>6.58993687519219E-2</v>
      </c>
      <c r="H49" s="1">
        <v>0.109744881783417</v>
      </c>
      <c r="I49" s="1">
        <f>G49-1.96*H49</f>
        <v>-0.14920059954357542</v>
      </c>
      <c r="J49" s="1">
        <f>1.96*G49+H49</f>
        <v>0.23890764453718394</v>
      </c>
      <c r="K49" s="1">
        <f>EXP(G49)</f>
        <v>1.068119225586811</v>
      </c>
      <c r="L49" s="1">
        <f t="shared" si="7"/>
        <v>0.86139630186143856</v>
      </c>
      <c r="M49" s="1">
        <f t="shared" si="7"/>
        <v>1.269861252544318</v>
      </c>
      <c r="N49" s="6">
        <v>0.54818783000302396</v>
      </c>
      <c r="O49" s="1">
        <v>47.441297775616903</v>
      </c>
      <c r="P49" s="1">
        <v>42</v>
      </c>
      <c r="Q49" s="1">
        <v>0.26046792568462002</v>
      </c>
      <c r="R49" s="7"/>
      <c r="S49" s="55"/>
      <c r="T49" s="6"/>
      <c r="X49" s="55"/>
      <c r="Y49" s="7"/>
      <c r="Z49" s="55"/>
      <c r="AA49" s="55"/>
      <c r="AB49" s="6"/>
    </row>
    <row r="50" spans="1:28" x14ac:dyDescent="0.15">
      <c r="A50" s="55" t="s">
        <v>75</v>
      </c>
      <c r="B50" s="7" t="s">
        <v>61</v>
      </c>
      <c r="C50" s="8" t="s">
        <v>14</v>
      </c>
      <c r="D50" s="8" t="s">
        <v>7</v>
      </c>
      <c r="E50" s="55" t="s">
        <v>4</v>
      </c>
      <c r="F50" s="1">
        <v>43</v>
      </c>
      <c r="G50" s="1">
        <v>7.9341812381006502E-2</v>
      </c>
      <c r="H50" s="1">
        <v>7.5959190954003497E-2</v>
      </c>
      <c r="I50" s="1">
        <f>G50-1.96*H50</f>
        <v>-6.9538201888840342E-2</v>
      </c>
      <c r="J50" s="1">
        <f>1.96*G50+H50</f>
        <v>0.23146914322077625</v>
      </c>
      <c r="K50" s="1">
        <f>EXP(G50)</f>
        <v>1.0825742961336327</v>
      </c>
      <c r="L50" s="1">
        <f t="shared" si="7"/>
        <v>0.93282449704612891</v>
      </c>
      <c r="M50" s="1">
        <f t="shared" si="7"/>
        <v>1.2604504325368227</v>
      </c>
      <c r="N50" s="6">
        <v>0.29623928100419999</v>
      </c>
      <c r="R50" s="7"/>
      <c r="S50" s="55"/>
      <c r="T50" s="6"/>
      <c r="X50" s="55"/>
      <c r="Y50" s="7"/>
      <c r="Z50" s="55"/>
      <c r="AA50" s="55"/>
      <c r="AB50" s="6"/>
    </row>
    <row r="51" spans="1:28" x14ac:dyDescent="0.15">
      <c r="A51" s="55" t="s">
        <v>75</v>
      </c>
      <c r="B51" s="7" t="s">
        <v>61</v>
      </c>
      <c r="C51" s="8" t="s">
        <v>14</v>
      </c>
      <c r="D51" s="8" t="s">
        <v>7</v>
      </c>
      <c r="E51" s="55" t="s">
        <v>2</v>
      </c>
      <c r="F51" s="1">
        <v>43</v>
      </c>
      <c r="G51" s="1">
        <v>0.28344647933273198</v>
      </c>
      <c r="H51" s="1">
        <v>0.230520283700032</v>
      </c>
      <c r="I51" s="1">
        <f>G51-1.96*H51</f>
        <v>-0.16837327671933072</v>
      </c>
      <c r="J51" s="1">
        <f>1.96*G51+H51</f>
        <v>0.78607538319218662</v>
      </c>
      <c r="K51" s="1">
        <f>EXP(G51)</f>
        <v>1.3276978191390481</v>
      </c>
      <c r="L51" s="1">
        <f t="shared" si="7"/>
        <v>0.84503834266515032</v>
      </c>
      <c r="M51" s="1">
        <f t="shared" si="7"/>
        <v>2.1947658864656763</v>
      </c>
      <c r="N51" s="6">
        <v>0.22569276923086801</v>
      </c>
      <c r="R51" s="7"/>
      <c r="S51" s="55"/>
      <c r="T51" s="6"/>
      <c r="X51" s="55"/>
      <c r="Y51" s="7"/>
      <c r="Z51" s="55"/>
      <c r="AA51" s="55"/>
      <c r="AB51" s="6"/>
    </row>
    <row r="52" spans="1:28" x14ac:dyDescent="0.15">
      <c r="A52" s="55" t="s">
        <v>75</v>
      </c>
      <c r="B52" s="7" t="s">
        <v>61</v>
      </c>
      <c r="C52" s="8" t="s">
        <v>14</v>
      </c>
      <c r="D52" s="8" t="s">
        <v>7</v>
      </c>
      <c r="E52" s="55" t="s">
        <v>0</v>
      </c>
      <c r="F52" s="1">
        <v>43</v>
      </c>
      <c r="G52" s="1">
        <v>0.105962149128842</v>
      </c>
      <c r="H52" s="1">
        <v>0.16277332323562099</v>
      </c>
      <c r="I52" s="1">
        <f>G52-1.96*H52</f>
        <v>-0.21307356441297515</v>
      </c>
      <c r="J52" s="1">
        <f>1.96*G52+H52</f>
        <v>0.3704591355281513</v>
      </c>
      <c r="K52" s="1">
        <f>EXP(G52)</f>
        <v>1.1117797938763696</v>
      </c>
      <c r="L52" s="1">
        <f t="shared" si="7"/>
        <v>0.80809668787136668</v>
      </c>
      <c r="M52" s="1">
        <f t="shared" si="7"/>
        <v>1.4483994736787689</v>
      </c>
      <c r="N52" s="6">
        <v>0.51860542252853203</v>
      </c>
      <c r="R52" s="7"/>
      <c r="S52" s="55"/>
      <c r="T52" s="6"/>
      <c r="X52" s="55"/>
      <c r="Y52" s="7"/>
      <c r="Z52" s="55"/>
      <c r="AA52" s="55"/>
      <c r="AB52" s="6"/>
    </row>
    <row r="53" spans="1:28" x14ac:dyDescent="0.15">
      <c r="A53" s="55"/>
      <c r="B53" s="7"/>
      <c r="C53" s="8"/>
      <c r="D53" s="8"/>
      <c r="E53" s="55"/>
      <c r="N53" s="6"/>
      <c r="R53" s="7"/>
      <c r="S53" s="55"/>
      <c r="T53" s="6"/>
      <c r="X53" s="55"/>
      <c r="Y53" s="7"/>
      <c r="Z53" s="55"/>
      <c r="AA53" s="55"/>
      <c r="AB53" s="6"/>
    </row>
    <row r="54" spans="1:28" x14ac:dyDescent="0.15">
      <c r="A54" s="55" t="s">
        <v>75</v>
      </c>
      <c r="B54" s="7" t="s">
        <v>64</v>
      </c>
      <c r="C54" s="8" t="s">
        <v>13</v>
      </c>
      <c r="D54" s="8" t="s">
        <v>7</v>
      </c>
      <c r="E54" s="55" t="s">
        <v>3</v>
      </c>
      <c r="F54" s="1">
        <v>43</v>
      </c>
      <c r="G54" s="1">
        <v>-1.3734066549066601E-2</v>
      </c>
      <c r="H54" s="1">
        <v>0.109885178021171</v>
      </c>
      <c r="I54" s="1">
        <f>G54-1.96*H54</f>
        <v>-0.22910901547056173</v>
      </c>
      <c r="J54" s="1">
        <f>1.96*G54+H54</f>
        <v>8.2966407585000457E-2</v>
      </c>
      <c r="K54" s="1">
        <f>EXP(G54)</f>
        <v>0.98635981545756091</v>
      </c>
      <c r="L54" s="1">
        <f t="shared" ref="L54:M58" si="8">EXP(I54)</f>
        <v>0.79524183511658142</v>
      </c>
      <c r="M54" s="1">
        <f t="shared" si="8"/>
        <v>1.0865053095979382</v>
      </c>
      <c r="N54" s="6">
        <v>0.90114576221516496</v>
      </c>
      <c r="O54" s="1">
        <v>48.866181152411201</v>
      </c>
      <c r="P54" s="1">
        <v>41</v>
      </c>
      <c r="Q54" s="6">
        <v>0.186407724315239</v>
      </c>
      <c r="R54" s="7">
        <v>9.7237140695829701E-4</v>
      </c>
      <c r="S54" s="55">
        <v>6.3447583881283097E-3</v>
      </c>
      <c r="T54" s="6">
        <v>0.87894831746969304</v>
      </c>
      <c r="U54" s="1">
        <v>8.2592385224397498E-3</v>
      </c>
      <c r="V54" s="1">
        <v>4.0842197492629802E-4</v>
      </c>
      <c r="W54" s="1" t="b">
        <v>1</v>
      </c>
      <c r="X54" s="59">
        <v>1.06425203357744E-83</v>
      </c>
      <c r="Y54" s="7">
        <v>43</v>
      </c>
      <c r="Z54" s="55">
        <v>6.5191383380765596E-3</v>
      </c>
      <c r="AA54" s="55">
        <v>4.6101441059236699E-2</v>
      </c>
      <c r="AB54" s="6">
        <v>0.88754719328080101</v>
      </c>
    </row>
    <row r="55" spans="1:28" x14ac:dyDescent="0.15">
      <c r="A55" s="55" t="s">
        <v>75</v>
      </c>
      <c r="B55" s="7" t="s">
        <v>64</v>
      </c>
      <c r="C55" s="8" t="s">
        <v>13</v>
      </c>
      <c r="D55" s="8" t="s">
        <v>7</v>
      </c>
      <c r="E55" s="55" t="s">
        <v>1</v>
      </c>
      <c r="F55" s="1">
        <v>43</v>
      </c>
      <c r="G55" s="1">
        <v>2.0612274059724101E-2</v>
      </c>
      <c r="H55" s="1">
        <v>6.2457068360805897E-2</v>
      </c>
      <c r="I55" s="1">
        <f>G55-1.96*H55</f>
        <v>-0.10180357992745545</v>
      </c>
      <c r="J55" s="1">
        <f>1.96*G55+H55</f>
        <v>0.10285712551786513</v>
      </c>
      <c r="K55" s="1">
        <f>EXP(G55)</f>
        <v>1.02082617410828</v>
      </c>
      <c r="L55" s="1">
        <f t="shared" si="8"/>
        <v>0.90320694221988762</v>
      </c>
      <c r="M55" s="1">
        <f t="shared" si="8"/>
        <v>1.1083330452533284</v>
      </c>
      <c r="N55" s="6">
        <v>0.74138252300846297</v>
      </c>
      <c r="O55" s="1">
        <v>48.894174750704998</v>
      </c>
      <c r="P55" s="1">
        <v>42</v>
      </c>
      <c r="Q55" s="6">
        <v>0.215794107651052</v>
      </c>
      <c r="R55" s="7"/>
      <c r="S55" s="55"/>
      <c r="T55" s="6"/>
      <c r="X55" s="55"/>
      <c r="Y55" s="7"/>
      <c r="Z55" s="55"/>
      <c r="AA55" s="55"/>
      <c r="AB55" s="6"/>
    </row>
    <row r="56" spans="1:28" x14ac:dyDescent="0.15">
      <c r="A56" s="55" t="s">
        <v>75</v>
      </c>
      <c r="B56" s="7" t="s">
        <v>64</v>
      </c>
      <c r="C56" s="8" t="s">
        <v>13</v>
      </c>
      <c r="D56" s="8" t="s">
        <v>7</v>
      </c>
      <c r="E56" s="55" t="s">
        <v>4</v>
      </c>
      <c r="F56" s="1">
        <v>43</v>
      </c>
      <c r="G56" s="1">
        <v>1.60619719020121E-3</v>
      </c>
      <c r="H56" s="1">
        <v>4.4808432701674998E-2</v>
      </c>
      <c r="I56" s="1">
        <f>G56-1.96*H56</f>
        <v>-8.6218330905081783E-2</v>
      </c>
      <c r="J56" s="1">
        <f>1.96*G56+H56</f>
        <v>4.795657919446937E-2</v>
      </c>
      <c r="K56" s="1">
        <f>EXP(G56)</f>
        <v>1.0016074878158154</v>
      </c>
      <c r="L56" s="1">
        <f t="shared" si="8"/>
        <v>0.9173939139096764</v>
      </c>
      <c r="M56" s="1">
        <f t="shared" si="8"/>
        <v>1.0491251004784985</v>
      </c>
      <c r="N56" s="6">
        <v>0.97140525870634697</v>
      </c>
      <c r="Q56" s="6"/>
      <c r="R56" s="7"/>
      <c r="S56" s="55"/>
      <c r="T56" s="6"/>
      <c r="X56" s="55"/>
      <c r="Y56" s="7"/>
      <c r="Z56" s="55"/>
      <c r="AA56" s="55"/>
      <c r="AB56" s="6"/>
    </row>
    <row r="57" spans="1:28" x14ac:dyDescent="0.15">
      <c r="A57" s="55" t="s">
        <v>75</v>
      </c>
      <c r="B57" s="7" t="s">
        <v>64</v>
      </c>
      <c r="C57" s="8" t="s">
        <v>13</v>
      </c>
      <c r="D57" s="8" t="s">
        <v>7</v>
      </c>
      <c r="E57" s="55" t="s">
        <v>2</v>
      </c>
      <c r="F57" s="1">
        <v>43</v>
      </c>
      <c r="G57" s="1">
        <v>7.8697311319056107E-2</v>
      </c>
      <c r="H57" s="1">
        <v>0.126931406114527</v>
      </c>
      <c r="I57" s="1">
        <f>G57-1.96*H57</f>
        <v>-0.1700882446654168</v>
      </c>
      <c r="J57" s="1">
        <f>1.96*G57+H57</f>
        <v>0.28117813629987698</v>
      </c>
      <c r="K57" s="1">
        <f>EXP(G57)</f>
        <v>1.0818768006425705</v>
      </c>
      <c r="L57" s="1">
        <f t="shared" si="8"/>
        <v>0.84359037096168255</v>
      </c>
      <c r="M57" s="1">
        <f t="shared" si="8"/>
        <v>1.3246895582150082</v>
      </c>
      <c r="N57" s="6">
        <v>0.53860812012188997</v>
      </c>
      <c r="Q57" s="6"/>
      <c r="R57" s="7"/>
      <c r="S57" s="55"/>
      <c r="T57" s="6"/>
      <c r="X57" s="55"/>
      <c r="Y57" s="7"/>
      <c r="Z57" s="55"/>
      <c r="AA57" s="55"/>
      <c r="AB57" s="6"/>
    </row>
    <row r="58" spans="1:28" x14ac:dyDescent="0.15">
      <c r="A58" s="55" t="s">
        <v>75</v>
      </c>
      <c r="B58" s="7" t="s">
        <v>64</v>
      </c>
      <c r="C58" s="8" t="s">
        <v>13</v>
      </c>
      <c r="D58" s="8" t="s">
        <v>7</v>
      </c>
      <c r="E58" s="55" t="s">
        <v>0</v>
      </c>
      <c r="F58" s="1">
        <v>43</v>
      </c>
      <c r="G58" s="1">
        <v>6.3332742281671003E-2</v>
      </c>
      <c r="H58" s="1">
        <v>9.4452374176488801E-2</v>
      </c>
      <c r="I58" s="1">
        <f>G58-1.96*H58</f>
        <v>-0.12179391110424705</v>
      </c>
      <c r="J58" s="1">
        <f>1.96*G58+H58</f>
        <v>0.21858454904856395</v>
      </c>
      <c r="K58" s="1">
        <f>EXP(G58)</f>
        <v>1.0653812776568872</v>
      </c>
      <c r="L58" s="1">
        <f t="shared" si="8"/>
        <v>0.88533080655105156</v>
      </c>
      <c r="M58" s="1">
        <f t="shared" si="8"/>
        <v>1.244314217763002</v>
      </c>
      <c r="N58" s="6">
        <v>0.50619333957143497</v>
      </c>
      <c r="Q58" s="6"/>
      <c r="R58" s="7"/>
      <c r="S58" s="55"/>
      <c r="T58" s="6"/>
      <c r="X58" s="55"/>
      <c r="Y58" s="7"/>
      <c r="Z58" s="55"/>
      <c r="AA58" s="55"/>
      <c r="AB58" s="6"/>
    </row>
    <row r="59" spans="1:28" x14ac:dyDescent="0.15">
      <c r="A59" s="55"/>
      <c r="B59" s="7"/>
      <c r="C59" s="8"/>
      <c r="D59" s="8"/>
      <c r="E59" s="55"/>
      <c r="N59" s="6"/>
      <c r="Q59" s="6"/>
      <c r="R59" s="7"/>
      <c r="S59" s="55"/>
      <c r="T59" s="6"/>
      <c r="X59" s="55"/>
      <c r="Y59" s="7"/>
      <c r="Z59" s="55"/>
      <c r="AA59" s="55"/>
      <c r="AB59" s="6"/>
    </row>
    <row r="60" spans="1:28" x14ac:dyDescent="0.15">
      <c r="A60" s="55" t="s">
        <v>75</v>
      </c>
      <c r="B60" s="7" t="s">
        <v>65</v>
      </c>
      <c r="C60" s="8" t="s">
        <v>12</v>
      </c>
      <c r="D60" s="8" t="s">
        <v>7</v>
      </c>
      <c r="E60" s="55" t="s">
        <v>3</v>
      </c>
      <c r="F60" s="1">
        <v>43</v>
      </c>
      <c r="G60" s="1">
        <v>-4.1882827125836998E-2</v>
      </c>
      <c r="H60" s="1">
        <v>0.115621685585256</v>
      </c>
      <c r="I60" s="1">
        <f>G60-1.96*H60</f>
        <v>-0.26850133087293876</v>
      </c>
      <c r="J60" s="1">
        <f>1.96*G60+H60</f>
        <v>3.353134441861548E-2</v>
      </c>
      <c r="K60" s="1">
        <f>EXP(G60)</f>
        <v>0.95898214068327226</v>
      </c>
      <c r="L60" s="1">
        <f t="shared" ref="L60:M64" si="9">EXP(I60)</f>
        <v>0.76452440532433252</v>
      </c>
      <c r="M60" s="1">
        <f t="shared" si="9"/>
        <v>1.034099856477088</v>
      </c>
      <c r="N60" s="6">
        <v>0.71903303893144299</v>
      </c>
      <c r="O60" s="1">
        <v>56.538644853799198</v>
      </c>
      <c r="P60" s="1">
        <v>41</v>
      </c>
      <c r="Q60" s="6">
        <v>5.3819622734453898E-2</v>
      </c>
      <c r="R60" s="7">
        <v>1.3075410218162499E-3</v>
      </c>
      <c r="S60" s="55">
        <v>6.6766806614939299E-3</v>
      </c>
      <c r="T60" s="6">
        <v>0.84570515791984002</v>
      </c>
      <c r="U60" s="1">
        <v>8.2592385224397498E-3</v>
      </c>
      <c r="V60" s="1">
        <v>4.6281849589534702E-4</v>
      </c>
      <c r="W60" s="1" t="b">
        <v>1</v>
      </c>
      <c r="X60" s="59">
        <v>1.0197374465464099E-80</v>
      </c>
      <c r="Y60" s="7">
        <v>43</v>
      </c>
      <c r="Z60" s="55">
        <v>-1.19894034182348E-2</v>
      </c>
      <c r="AA60" s="55">
        <v>4.3400522669267E-2</v>
      </c>
      <c r="AB60" s="6">
        <v>0.78235589650034998</v>
      </c>
    </row>
    <row r="61" spans="1:28" x14ac:dyDescent="0.15">
      <c r="A61" s="55" t="s">
        <v>75</v>
      </c>
      <c r="B61" s="7" t="s">
        <v>65</v>
      </c>
      <c r="C61" s="8" t="s">
        <v>12</v>
      </c>
      <c r="D61" s="8" t="s">
        <v>7</v>
      </c>
      <c r="E61" s="55" t="s">
        <v>1</v>
      </c>
      <c r="F61" s="1">
        <v>43</v>
      </c>
      <c r="G61" s="1">
        <v>-1.5730374072505299E-2</v>
      </c>
      <c r="H61" s="1">
        <v>5.9499095562745602E-2</v>
      </c>
      <c r="I61" s="1">
        <f>G61-1.96*H61</f>
        <v>-0.13234860137548668</v>
      </c>
      <c r="J61" s="1">
        <f>1.96*G61+H61</f>
        <v>2.8667562380635218E-2</v>
      </c>
      <c r="K61" s="1">
        <f>EXP(G61)</f>
        <v>0.98439270207205642</v>
      </c>
      <c r="L61" s="1">
        <f t="shared" si="9"/>
        <v>0.87603555464466432</v>
      </c>
      <c r="M61" s="1">
        <f t="shared" si="9"/>
        <v>1.0290824318906366</v>
      </c>
      <c r="N61" s="6">
        <v>0.79148707983473399</v>
      </c>
      <c r="O61" s="1">
        <v>56.591532102453101</v>
      </c>
      <c r="P61" s="1">
        <v>42</v>
      </c>
      <c r="Q61" s="6">
        <v>6.5671980038534195E-2</v>
      </c>
      <c r="R61" s="7"/>
      <c r="S61" s="55"/>
      <c r="T61" s="6"/>
      <c r="X61" s="55"/>
      <c r="Y61" s="7"/>
      <c r="Z61" s="55"/>
      <c r="AA61" s="55"/>
      <c r="AB61" s="6"/>
    </row>
    <row r="62" spans="1:28" x14ac:dyDescent="0.15">
      <c r="A62" s="55" t="s">
        <v>75</v>
      </c>
      <c r="B62" s="7" t="s">
        <v>65</v>
      </c>
      <c r="C62" s="8" t="s">
        <v>12</v>
      </c>
      <c r="D62" s="8" t="s">
        <v>7</v>
      </c>
      <c r="E62" s="55" t="s">
        <v>4</v>
      </c>
      <c r="F62" s="1">
        <v>43</v>
      </c>
      <c r="G62" s="1">
        <v>-2.1260908401235699E-2</v>
      </c>
      <c r="H62" s="1">
        <v>4.7199316551517503E-2</v>
      </c>
      <c r="I62" s="1">
        <f>G62-1.96*H62</f>
        <v>-0.11377156884221001</v>
      </c>
      <c r="J62" s="1">
        <f>1.96*G62+H62</f>
        <v>5.527936085095532E-3</v>
      </c>
      <c r="K62" s="1">
        <f>EXP(G62)</f>
        <v>0.97896351144133686</v>
      </c>
      <c r="L62" s="1">
        <f t="shared" si="9"/>
        <v>0.89246179868145481</v>
      </c>
      <c r="M62" s="1">
        <f t="shared" si="9"/>
        <v>1.005543243316577</v>
      </c>
      <c r="N62" s="6">
        <v>0.65238636175964404</v>
      </c>
      <c r="Q62" s="6"/>
      <c r="R62" s="7"/>
      <c r="S62" s="55"/>
      <c r="T62" s="6"/>
      <c r="X62" s="55"/>
      <c r="Y62" s="7"/>
      <c r="Z62" s="55"/>
      <c r="AA62" s="55"/>
      <c r="AB62" s="6"/>
    </row>
    <row r="63" spans="1:28" x14ac:dyDescent="0.15">
      <c r="A63" s="55" t="s">
        <v>75</v>
      </c>
      <c r="B63" s="7" t="s">
        <v>65</v>
      </c>
      <c r="C63" s="8" t="s">
        <v>12</v>
      </c>
      <c r="D63" s="8" t="s">
        <v>7</v>
      </c>
      <c r="E63" s="55" t="s">
        <v>2</v>
      </c>
      <c r="F63" s="1">
        <v>43</v>
      </c>
      <c r="G63" s="1">
        <v>-4.0028969745861599E-2</v>
      </c>
      <c r="H63" s="1">
        <v>0.11460768858087</v>
      </c>
      <c r="I63" s="1">
        <f>G63-1.96*H63</f>
        <v>-0.26466003936436683</v>
      </c>
      <c r="J63" s="1">
        <f>1.96*G63+H63</f>
        <v>3.6150907878981273E-2</v>
      </c>
      <c r="K63" s="1">
        <f>EXP(G63)</f>
        <v>0.96076160572961</v>
      </c>
      <c r="L63" s="1">
        <f t="shared" si="9"/>
        <v>0.76746681413753171</v>
      </c>
      <c r="M63" s="1">
        <f t="shared" si="9"/>
        <v>1.0368122978305243</v>
      </c>
      <c r="N63" s="6">
        <v>0.72863213213593203</v>
      </c>
      <c r="Q63" s="6"/>
      <c r="R63" s="7"/>
      <c r="S63" s="55"/>
      <c r="T63" s="6"/>
      <c r="X63" s="55"/>
      <c r="Y63" s="7"/>
      <c r="Z63" s="55"/>
      <c r="AA63" s="55"/>
      <c r="AB63" s="6"/>
    </row>
    <row r="64" spans="1:28" x14ac:dyDescent="0.15">
      <c r="A64" s="55" t="s">
        <v>75</v>
      </c>
      <c r="B64" s="7" t="s">
        <v>65</v>
      </c>
      <c r="C64" s="8" t="s">
        <v>12</v>
      </c>
      <c r="D64" s="8" t="s">
        <v>7</v>
      </c>
      <c r="E64" s="55" t="s">
        <v>0</v>
      </c>
      <c r="F64" s="1">
        <v>43</v>
      </c>
      <c r="G64" s="1">
        <v>-1.23621692693749E-2</v>
      </c>
      <c r="H64" s="1">
        <v>9.1448418810516102E-2</v>
      </c>
      <c r="I64" s="1">
        <f>G64-1.96*H64</f>
        <v>-0.19160107013798644</v>
      </c>
      <c r="J64" s="1">
        <f>1.96*G64+H64</f>
        <v>6.7218567042541297E-2</v>
      </c>
      <c r="K64" s="1">
        <f>EXP(G64)</f>
        <v>0.98771392844476458</v>
      </c>
      <c r="L64" s="1">
        <f t="shared" si="9"/>
        <v>0.82563617372732745</v>
      </c>
      <c r="M64" s="1">
        <f t="shared" si="9"/>
        <v>1.0695292164676808</v>
      </c>
      <c r="N64" s="6">
        <v>0.89311387101963402</v>
      </c>
      <c r="Q64" s="6"/>
      <c r="R64" s="7"/>
      <c r="S64" s="55"/>
      <c r="T64" s="6"/>
      <c r="X64" s="59"/>
      <c r="Y64" s="7"/>
      <c r="Z64" s="55"/>
      <c r="AA64" s="55"/>
      <c r="AB64" s="9"/>
    </row>
    <row r="65" spans="1:28" x14ac:dyDescent="0.15">
      <c r="A65" s="55"/>
      <c r="B65" s="7"/>
      <c r="C65" s="8"/>
      <c r="D65" s="8"/>
      <c r="E65" s="55"/>
      <c r="N65" s="6"/>
      <c r="Q65" s="6"/>
      <c r="R65" s="7"/>
      <c r="S65" s="55"/>
      <c r="T65" s="6"/>
      <c r="X65" s="59"/>
      <c r="Y65" s="7"/>
      <c r="Z65" s="55"/>
      <c r="AA65" s="55"/>
      <c r="AB65" s="9"/>
    </row>
    <row r="66" spans="1:28" x14ac:dyDescent="0.15">
      <c r="A66" s="55" t="s">
        <v>75</v>
      </c>
      <c r="B66" s="7" t="s">
        <v>66</v>
      </c>
      <c r="C66" s="8" t="s">
        <v>67</v>
      </c>
      <c r="D66" s="8" t="s">
        <v>7</v>
      </c>
      <c r="E66" s="55" t="s">
        <v>3</v>
      </c>
      <c r="F66" s="1">
        <v>43</v>
      </c>
      <c r="G66" s="1">
        <v>8.5663091456195398E-2</v>
      </c>
      <c r="H66" s="1">
        <v>0.378487558478666</v>
      </c>
      <c r="I66" s="1">
        <f>G66-1.96*H66</f>
        <v>-0.65617252316198993</v>
      </c>
      <c r="J66" s="1">
        <f>1.96*G66+H66</f>
        <v>0.54638721773280896</v>
      </c>
      <c r="K66" s="1">
        <f>EXP(G66)</f>
        <v>1.0894392250856082</v>
      </c>
      <c r="L66" s="1">
        <f t="shared" ref="L66:M70" si="10">EXP(I66)</f>
        <v>0.51883336166505523</v>
      </c>
      <c r="M66" s="1">
        <f t="shared" si="10"/>
        <v>1.7270024498691354</v>
      </c>
      <c r="N66" s="6">
        <v>0.82206935511180901</v>
      </c>
      <c r="O66" s="1">
        <v>60.469986326729199</v>
      </c>
      <c r="P66" s="1">
        <v>41</v>
      </c>
      <c r="Q66" s="1">
        <v>2.54557157938314E-2</v>
      </c>
      <c r="R66" s="7">
        <v>-8.2533043261888103E-4</v>
      </c>
      <c r="S66" s="55">
        <v>2.1834409741054599E-2</v>
      </c>
      <c r="T66" s="6">
        <v>0.97003097191264398</v>
      </c>
      <c r="U66" s="1">
        <v>8.2592385224397498E-3</v>
      </c>
      <c r="V66" s="1">
        <v>4.9077889484925295E-4</v>
      </c>
      <c r="W66" s="1" t="b">
        <v>1</v>
      </c>
      <c r="X66" s="59">
        <v>2.8356906453896098E-79</v>
      </c>
      <c r="Y66" s="7">
        <v>43</v>
      </c>
      <c r="Z66" s="55">
        <v>0.14606283441874099</v>
      </c>
      <c r="AA66" s="55">
        <v>0.19842868524162599</v>
      </c>
      <c r="AB66" s="6">
        <v>0.461671439903789</v>
      </c>
    </row>
    <row r="67" spans="1:28" x14ac:dyDescent="0.15">
      <c r="A67" s="55" t="s">
        <v>75</v>
      </c>
      <c r="B67" s="7" t="s">
        <v>66</v>
      </c>
      <c r="C67" s="8" t="s">
        <v>67</v>
      </c>
      <c r="D67" s="8" t="s">
        <v>7</v>
      </c>
      <c r="E67" s="55" t="s">
        <v>1</v>
      </c>
      <c r="F67" s="1">
        <v>43</v>
      </c>
      <c r="G67" s="1">
        <v>8.9025805272597597E-2</v>
      </c>
      <c r="H67" s="1">
        <v>0.200516110448798</v>
      </c>
      <c r="I67" s="1">
        <f>G67-1.96*H67</f>
        <v>-0.30398577120704651</v>
      </c>
      <c r="J67" s="1">
        <f>1.96*G67+H67</f>
        <v>0.37500668878308929</v>
      </c>
      <c r="K67" s="1">
        <f>EXP(G67)</f>
        <v>1.0931088639345887</v>
      </c>
      <c r="L67" s="1">
        <f t="shared" si="10"/>
        <v>0.73787136539478182</v>
      </c>
      <c r="M67" s="1">
        <f t="shared" si="10"/>
        <v>1.4550011467727186</v>
      </c>
      <c r="N67" s="6">
        <v>0.65705465482262104</v>
      </c>
      <c r="O67" s="1">
        <v>60.472093638632501</v>
      </c>
      <c r="P67" s="1">
        <v>42</v>
      </c>
      <c r="Q67" s="1">
        <v>3.2240910056279298E-2</v>
      </c>
      <c r="R67" s="7"/>
      <c r="S67" s="55"/>
      <c r="T67" s="6"/>
      <c r="X67" s="55"/>
      <c r="Y67" s="7"/>
      <c r="Z67" s="55"/>
      <c r="AA67" s="55"/>
      <c r="AB67" s="6"/>
    </row>
    <row r="68" spans="1:28" x14ac:dyDescent="0.15">
      <c r="A68" s="55" t="s">
        <v>75</v>
      </c>
      <c r="B68" s="7" t="s">
        <v>66</v>
      </c>
      <c r="C68" s="8" t="s">
        <v>67</v>
      </c>
      <c r="D68" s="8" t="s">
        <v>7</v>
      </c>
      <c r="E68" s="55" t="s">
        <v>4</v>
      </c>
      <c r="F68" s="1">
        <v>43</v>
      </c>
      <c r="G68" s="1">
        <v>7.2627061672475304E-2</v>
      </c>
      <c r="H68" s="1">
        <v>0.15406969109973401</v>
      </c>
      <c r="I68" s="1">
        <f>G68-1.96*H68</f>
        <v>-0.22934953288300336</v>
      </c>
      <c r="J68" s="1">
        <f>1.96*G68+H68</f>
        <v>0.29641873197778557</v>
      </c>
      <c r="K68" s="1">
        <f>EXP(G68)</f>
        <v>1.0753294305660137</v>
      </c>
      <c r="L68" s="1">
        <f t="shared" si="10"/>
        <v>0.79505058860811351</v>
      </c>
      <c r="M68" s="1">
        <f t="shared" si="10"/>
        <v>1.3450332473636752</v>
      </c>
      <c r="N68" s="6">
        <v>0.63736156074769601</v>
      </c>
      <c r="R68" s="7"/>
      <c r="S68" s="55"/>
      <c r="T68" s="6"/>
      <c r="X68" s="55"/>
      <c r="Y68" s="7"/>
      <c r="Z68" s="55"/>
      <c r="AA68" s="55"/>
      <c r="AB68" s="6"/>
    </row>
    <row r="69" spans="1:28" x14ac:dyDescent="0.15">
      <c r="A69" s="55" t="s">
        <v>75</v>
      </c>
      <c r="B69" s="7" t="s">
        <v>66</v>
      </c>
      <c r="C69" s="8" t="s">
        <v>67</v>
      </c>
      <c r="D69" s="8" t="s">
        <v>7</v>
      </c>
      <c r="E69" s="55" t="s">
        <v>2</v>
      </c>
      <c r="F69" s="1">
        <v>43</v>
      </c>
      <c r="G69" s="1">
        <v>0.115233351096137</v>
      </c>
      <c r="H69" s="1">
        <v>0.43577769630042501</v>
      </c>
      <c r="I69" s="1">
        <f>G69-1.96*H69</f>
        <v>-0.73889093365269598</v>
      </c>
      <c r="J69" s="1">
        <f>1.96*G69+H69</f>
        <v>0.66163506444885356</v>
      </c>
      <c r="K69" s="1">
        <f>EXP(G69)</f>
        <v>1.1221352585152367</v>
      </c>
      <c r="L69" s="1">
        <f t="shared" si="10"/>
        <v>0.47764336004885422</v>
      </c>
      <c r="M69" s="1">
        <f t="shared" si="10"/>
        <v>1.9379584322455763</v>
      </c>
      <c r="N69" s="6">
        <v>0.79274077887316496</v>
      </c>
      <c r="R69" s="7"/>
      <c r="S69" s="55"/>
      <c r="T69" s="6"/>
      <c r="X69" s="55"/>
      <c r="Y69" s="7"/>
      <c r="Z69" s="55"/>
      <c r="AA69" s="55"/>
      <c r="AB69" s="6"/>
    </row>
    <row r="70" spans="1:28" x14ac:dyDescent="0.15">
      <c r="A70" s="55" t="s">
        <v>75</v>
      </c>
      <c r="B70" s="7" t="s">
        <v>66</v>
      </c>
      <c r="C70" s="8" t="s">
        <v>67</v>
      </c>
      <c r="D70" s="8" t="s">
        <v>7</v>
      </c>
      <c r="E70" s="55" t="s">
        <v>0</v>
      </c>
      <c r="F70" s="1">
        <v>43</v>
      </c>
      <c r="G70" s="1">
        <v>6.1816181374976201E-2</v>
      </c>
      <c r="H70" s="1">
        <v>0.37196480791952802</v>
      </c>
      <c r="I70" s="1">
        <f>G70-1.96*H70</f>
        <v>-0.66723484214729867</v>
      </c>
      <c r="J70" s="1">
        <f>1.96*G70+H70</f>
        <v>0.49312452341448137</v>
      </c>
      <c r="K70" s="1">
        <f>EXP(G70)</f>
        <v>1.0637667866069118</v>
      </c>
      <c r="L70" s="1">
        <f t="shared" si="10"/>
        <v>0.5131254908700521</v>
      </c>
      <c r="M70" s="1">
        <f t="shared" si="10"/>
        <v>1.6374244063727164</v>
      </c>
      <c r="N70" s="6">
        <v>0.868806263100104</v>
      </c>
      <c r="R70" s="7"/>
      <c r="S70" s="55"/>
      <c r="T70" s="6"/>
      <c r="X70" s="55"/>
      <c r="Y70" s="7"/>
      <c r="Z70" s="55"/>
      <c r="AA70" s="55"/>
      <c r="AB70" s="6"/>
    </row>
    <row r="71" spans="1:28" x14ac:dyDescent="0.15">
      <c r="A71" s="55"/>
      <c r="B71" s="7"/>
      <c r="C71" s="8" t="s">
        <v>189</v>
      </c>
      <c r="D71" s="8"/>
      <c r="E71" s="55"/>
      <c r="N71" s="6"/>
      <c r="R71" s="7"/>
      <c r="S71" s="55"/>
      <c r="T71" s="6"/>
      <c r="X71" s="55"/>
      <c r="Y71" s="7"/>
      <c r="Z71" s="55"/>
      <c r="AA71" s="55"/>
      <c r="AB71" s="6"/>
    </row>
    <row r="72" spans="1:28" x14ac:dyDescent="0.15">
      <c r="A72" s="55" t="s">
        <v>75</v>
      </c>
      <c r="B72" s="7" t="s">
        <v>66</v>
      </c>
      <c r="C72" s="8" t="s">
        <v>67</v>
      </c>
      <c r="D72" s="8" t="s">
        <v>7</v>
      </c>
      <c r="E72" s="55" t="s">
        <v>3</v>
      </c>
      <c r="F72" s="1">
        <v>42</v>
      </c>
      <c r="G72" s="1">
        <v>9.0763839929142498E-2</v>
      </c>
      <c r="H72" s="1">
        <v>0.35053000125089401</v>
      </c>
      <c r="I72" s="1">
        <f>G72-1.96*H72</f>
        <v>-0.5962749625226097</v>
      </c>
      <c r="J72" s="1">
        <f>1.96*G72+H72</f>
        <v>0.52842712751201326</v>
      </c>
      <c r="K72" s="1">
        <f>EXP(G72)</f>
        <v>1.0950103769926123</v>
      </c>
      <c r="L72" s="1">
        <f t="shared" ref="L72:M76" si="11">EXP(I72)</f>
        <v>0.5508597923676094</v>
      </c>
      <c r="M72" s="1">
        <f t="shared" si="11"/>
        <v>1.6962622051479874</v>
      </c>
      <c r="N72" s="6">
        <v>0.79701470661187002</v>
      </c>
      <c r="O72" s="1">
        <v>50.600101859889399</v>
      </c>
      <c r="P72" s="1">
        <v>40</v>
      </c>
      <c r="Q72" s="1">
        <v>0.121556017842308</v>
      </c>
      <c r="R72" s="7">
        <v>3.4445406693418001E-3</v>
      </c>
      <c r="S72" s="55">
        <v>2.0279000215581901E-2</v>
      </c>
      <c r="T72" s="6">
        <v>0.86597836814179396</v>
      </c>
      <c r="U72" s="1">
        <v>8.0585330961395005E-3</v>
      </c>
      <c r="V72" s="1">
        <v>4.2500393138027702E-4</v>
      </c>
      <c r="W72" s="1" t="b">
        <v>1</v>
      </c>
      <c r="X72" s="59">
        <v>3.9120568540063403E-80</v>
      </c>
      <c r="Y72" s="7">
        <v>42</v>
      </c>
      <c r="Z72" s="55">
        <v>0.18947000251191201</v>
      </c>
      <c r="AA72" s="55">
        <v>0.19459127801589701</v>
      </c>
      <c r="AB72" s="6">
        <v>0.33021451416629499</v>
      </c>
    </row>
    <row r="73" spans="1:28" x14ac:dyDescent="0.15">
      <c r="A73" s="55" t="s">
        <v>75</v>
      </c>
      <c r="B73" s="7" t="s">
        <v>66</v>
      </c>
      <c r="C73" s="8" t="s">
        <v>67</v>
      </c>
      <c r="D73" s="8" t="s">
        <v>7</v>
      </c>
      <c r="E73" s="55" t="s">
        <v>1</v>
      </c>
      <c r="F73" s="1">
        <v>42</v>
      </c>
      <c r="G73" s="1">
        <v>0.12539653822431299</v>
      </c>
      <c r="H73" s="1">
        <v>0.207184137534309</v>
      </c>
      <c r="I73" s="1">
        <f>G73-1.96*H73</f>
        <v>-0.28068437134293267</v>
      </c>
      <c r="J73" s="1">
        <f>1.96*G73+H73</f>
        <v>0.45296135245396246</v>
      </c>
      <c r="K73" s="1">
        <f>EXP(G73)</f>
        <v>1.1335978788436492</v>
      </c>
      <c r="L73" s="1">
        <f t="shared" si="11"/>
        <v>0.75526668167224897</v>
      </c>
      <c r="M73" s="1">
        <f t="shared" si="11"/>
        <v>1.5729633941642538</v>
      </c>
      <c r="N73" s="6">
        <v>0.54501822425799795</v>
      </c>
      <c r="O73" s="1">
        <v>50.636599178066596</v>
      </c>
      <c r="P73" s="1">
        <v>41</v>
      </c>
      <c r="Q73" s="1">
        <v>0.143886624723609</v>
      </c>
      <c r="R73" s="7"/>
      <c r="S73" s="55"/>
      <c r="T73" s="6"/>
      <c r="X73" s="55"/>
      <c r="Y73" s="7"/>
      <c r="Z73" s="55"/>
      <c r="AA73" s="55"/>
      <c r="AB73" s="6"/>
    </row>
    <row r="74" spans="1:28" x14ac:dyDescent="0.15">
      <c r="A74" s="55" t="s">
        <v>75</v>
      </c>
      <c r="B74" s="7" t="s">
        <v>66</v>
      </c>
      <c r="C74" s="8" t="s">
        <v>67</v>
      </c>
      <c r="D74" s="8" t="s">
        <v>7</v>
      </c>
      <c r="E74" s="55" t="s">
        <v>4</v>
      </c>
      <c r="F74" s="1">
        <v>42</v>
      </c>
      <c r="G74" s="1">
        <v>0.14483756318139901</v>
      </c>
      <c r="H74" s="1">
        <v>0.14496981243073101</v>
      </c>
      <c r="I74" s="1">
        <f>G74-1.96*H74</f>
        <v>-0.13930326918283376</v>
      </c>
      <c r="J74" s="1">
        <f>1.96*G74+H74</f>
        <v>0.42885143626627309</v>
      </c>
      <c r="K74" s="1">
        <f>EXP(G74)</f>
        <v>1.155851802128693</v>
      </c>
      <c r="L74" s="1">
        <f t="shared" si="11"/>
        <v>0.86996415512952885</v>
      </c>
      <c r="M74" s="1">
        <f t="shared" si="11"/>
        <v>1.535492898893267</v>
      </c>
      <c r="N74" s="6">
        <v>0.31775218661523302</v>
      </c>
      <c r="R74" s="7"/>
      <c r="S74" s="55"/>
      <c r="T74" s="6"/>
      <c r="X74" s="55"/>
      <c r="Y74" s="7"/>
      <c r="Z74" s="55"/>
      <c r="AA74" s="55"/>
      <c r="AB74" s="6"/>
    </row>
    <row r="75" spans="1:28" x14ac:dyDescent="0.15">
      <c r="A75" s="55" t="s">
        <v>75</v>
      </c>
      <c r="B75" s="7" t="s">
        <v>66</v>
      </c>
      <c r="C75" s="8" t="s">
        <v>67</v>
      </c>
      <c r="D75" s="8" t="s">
        <v>7</v>
      </c>
      <c r="E75" s="55" t="s">
        <v>2</v>
      </c>
      <c r="F75" s="1">
        <v>42</v>
      </c>
      <c r="G75" s="1">
        <v>0.11329975441614</v>
      </c>
      <c r="H75" s="1">
        <v>0.44704747290380697</v>
      </c>
      <c r="I75" s="1">
        <f>G75-1.96*H75</f>
        <v>-0.76291329247532158</v>
      </c>
      <c r="J75" s="1">
        <f>1.96*G75+H75</f>
        <v>0.66911499155944143</v>
      </c>
      <c r="K75" s="1">
        <f>EXP(G75)</f>
        <v>1.1199675978709467</v>
      </c>
      <c r="L75" s="1">
        <f t="shared" si="11"/>
        <v>0.46630596060762775</v>
      </c>
      <c r="M75" s="1">
        <f t="shared" si="11"/>
        <v>1.9525085692049617</v>
      </c>
      <c r="N75" s="6">
        <v>0.80119472086750898</v>
      </c>
      <c r="R75" s="7"/>
      <c r="S75" s="55"/>
      <c r="T75" s="6"/>
      <c r="X75" s="55"/>
      <c r="Y75" s="7"/>
      <c r="Z75" s="55"/>
      <c r="AA75" s="55"/>
      <c r="AB75" s="6"/>
    </row>
    <row r="76" spans="1:28" x14ac:dyDescent="0.15">
      <c r="A76" s="55" t="s">
        <v>75</v>
      </c>
      <c r="B76" s="7" t="s">
        <v>66</v>
      </c>
      <c r="C76" s="8" t="s">
        <v>67</v>
      </c>
      <c r="D76" s="8" t="s">
        <v>7</v>
      </c>
      <c r="E76" s="55" t="s">
        <v>0</v>
      </c>
      <c r="F76" s="1">
        <v>42</v>
      </c>
      <c r="G76" s="1">
        <v>4.78258128458591E-2</v>
      </c>
      <c r="H76" s="1">
        <v>0.38130273182581698</v>
      </c>
      <c r="I76" s="1">
        <f>G76-1.96*H76</f>
        <v>-0.69952754153274221</v>
      </c>
      <c r="J76" s="1">
        <f>1.96*G76+H76</f>
        <v>0.47504132500370083</v>
      </c>
      <c r="K76" s="1">
        <f>EXP(G76)</f>
        <v>1.0489879191894171</v>
      </c>
      <c r="L76" s="1">
        <f t="shared" si="11"/>
        <v>0.49681997515477266</v>
      </c>
      <c r="M76" s="1">
        <f t="shared" si="11"/>
        <v>1.6080806500515117</v>
      </c>
      <c r="N76" s="6">
        <v>0.90079820737488703</v>
      </c>
      <c r="R76" s="7"/>
      <c r="S76" s="55"/>
      <c r="T76" s="6"/>
      <c r="X76" s="55"/>
      <c r="Y76" s="7"/>
      <c r="Z76" s="55"/>
      <c r="AA76" s="55"/>
      <c r="AB76" s="6"/>
    </row>
    <row r="77" spans="1:28" x14ac:dyDescent="0.15">
      <c r="A77" s="55"/>
      <c r="B77" s="7"/>
      <c r="C77" s="8"/>
      <c r="D77" s="8"/>
      <c r="E77" s="55"/>
      <c r="N77" s="6"/>
      <c r="R77" s="7"/>
      <c r="S77" s="55"/>
      <c r="T77" s="6"/>
      <c r="X77" s="55"/>
      <c r="Y77" s="7"/>
      <c r="Z77" s="55"/>
      <c r="AA77" s="55"/>
      <c r="AB77" s="6"/>
    </row>
    <row r="78" spans="1:28" x14ac:dyDescent="0.15">
      <c r="A78" s="55" t="s">
        <v>75</v>
      </c>
      <c r="B78" s="7" t="s">
        <v>68</v>
      </c>
      <c r="C78" s="8" t="s">
        <v>11</v>
      </c>
      <c r="D78" s="8" t="s">
        <v>7</v>
      </c>
      <c r="E78" s="55" t="s">
        <v>3</v>
      </c>
      <c r="F78" s="1">
        <v>43</v>
      </c>
      <c r="G78" s="1">
        <v>-0.14611750098187001</v>
      </c>
      <c r="H78" s="1">
        <v>0.28519527399456002</v>
      </c>
      <c r="I78" s="1">
        <f>G78-1.96*H78</f>
        <v>-0.70510023801120769</v>
      </c>
      <c r="J78" s="1">
        <f>1.96*G78+H78</f>
        <v>-1.1950279299052236E-3</v>
      </c>
      <c r="K78" s="1">
        <f>EXP(G78)</f>
        <v>0.86405616977128274</v>
      </c>
      <c r="L78" s="1">
        <f t="shared" ref="L78:M82" si="12">EXP(I78)</f>
        <v>0.49405904827757186</v>
      </c>
      <c r="M78" s="1">
        <f t="shared" si="12"/>
        <v>0.99880568583162144</v>
      </c>
      <c r="N78" s="6">
        <v>0.611160830847712</v>
      </c>
      <c r="O78" s="1">
        <v>50.821404229766699</v>
      </c>
      <c r="P78" s="1">
        <v>41</v>
      </c>
      <c r="Q78" s="1">
        <v>0.139909746002334</v>
      </c>
      <c r="R78" s="7">
        <v>8.7856677998671799E-3</v>
      </c>
      <c r="S78" s="55">
        <v>1.6467377266698599E-2</v>
      </c>
      <c r="T78" s="6">
        <v>0.59655465122718998</v>
      </c>
      <c r="U78" s="1">
        <v>8.2592385224397498E-3</v>
      </c>
      <c r="V78" s="1">
        <v>4.0986131575044898E-4</v>
      </c>
      <c r="W78" s="1" t="b">
        <v>1</v>
      </c>
      <c r="X78" s="59">
        <v>1.2856877542984499E-83</v>
      </c>
      <c r="Y78" s="7">
        <v>43</v>
      </c>
      <c r="Z78" s="55">
        <v>8.4637782945455806E-3</v>
      </c>
      <c r="AA78" s="55">
        <v>0.127513525539905</v>
      </c>
      <c r="AB78" s="6">
        <v>0.947078848623498</v>
      </c>
    </row>
    <row r="79" spans="1:28" x14ac:dyDescent="0.15">
      <c r="A79" s="55" t="s">
        <v>75</v>
      </c>
      <c r="B79" s="7" t="s">
        <v>68</v>
      </c>
      <c r="C79" s="8" t="s">
        <v>11</v>
      </c>
      <c r="D79" s="8" t="s">
        <v>7</v>
      </c>
      <c r="E79" s="55" t="s">
        <v>1</v>
      </c>
      <c r="F79" s="1">
        <v>43</v>
      </c>
      <c r="G79" s="1">
        <v>5.6342084472845999E-2</v>
      </c>
      <c r="H79" s="1">
        <v>0.16161479867241699</v>
      </c>
      <c r="I79" s="1">
        <f>G79-1.96*H79</f>
        <v>-0.26042292092509128</v>
      </c>
      <c r="J79" s="1">
        <f>1.96*G79+H79</f>
        <v>0.27204528423919516</v>
      </c>
      <c r="K79" s="1">
        <f>EXP(G79)</f>
        <v>1.0579595333707774</v>
      </c>
      <c r="L79" s="1">
        <f t="shared" si="12"/>
        <v>0.77072556089984157</v>
      </c>
      <c r="M79" s="1">
        <f t="shared" si="12"/>
        <v>1.3126464421606967</v>
      </c>
      <c r="N79" s="6">
        <v>0.72737492043322605</v>
      </c>
      <c r="O79" s="1">
        <v>51.174232592340601</v>
      </c>
      <c r="P79" s="1">
        <v>42</v>
      </c>
      <c r="Q79" s="1">
        <v>0.15678295072037199</v>
      </c>
      <c r="R79" s="7"/>
      <c r="S79" s="55"/>
      <c r="T79" s="6"/>
      <c r="X79" s="55"/>
      <c r="Y79" s="7"/>
      <c r="Z79" s="55"/>
      <c r="AA79" s="55"/>
      <c r="AB79" s="6"/>
    </row>
    <row r="80" spans="1:28" x14ac:dyDescent="0.15">
      <c r="A80" s="55" t="s">
        <v>75</v>
      </c>
      <c r="B80" s="7" t="s">
        <v>68</v>
      </c>
      <c r="C80" s="8" t="s">
        <v>11</v>
      </c>
      <c r="D80" s="8" t="s">
        <v>7</v>
      </c>
      <c r="E80" s="55" t="s">
        <v>4</v>
      </c>
      <c r="F80" s="1">
        <v>43</v>
      </c>
      <c r="G80" s="1">
        <v>-7.5306623288399098E-3</v>
      </c>
      <c r="H80" s="1">
        <v>0.11672700160784499</v>
      </c>
      <c r="I80" s="1">
        <f>G80-1.96*H80</f>
        <v>-0.23631558548021611</v>
      </c>
      <c r="J80" s="1">
        <f>1.96*G80+H80</f>
        <v>0.10196690344331877</v>
      </c>
      <c r="K80" s="1">
        <f>EXP(G80)</f>
        <v>0.99249762206411074</v>
      </c>
      <c r="L80" s="1">
        <f t="shared" si="12"/>
        <v>0.78953146994420276</v>
      </c>
      <c r="M80" s="1">
        <f t="shared" si="12"/>
        <v>1.1073468217545908</v>
      </c>
      <c r="N80" s="6">
        <v>0.94856002852200905</v>
      </c>
      <c r="R80" s="7"/>
      <c r="S80" s="55"/>
      <c r="T80" s="6"/>
      <c r="X80" s="55"/>
      <c r="Y80" s="7"/>
      <c r="Z80" s="55"/>
      <c r="AA80" s="55"/>
      <c r="AB80" s="6"/>
    </row>
    <row r="81" spans="1:28" x14ac:dyDescent="0.15">
      <c r="A81" s="55" t="s">
        <v>75</v>
      </c>
      <c r="B81" s="7" t="s">
        <v>68</v>
      </c>
      <c r="C81" s="8" t="s">
        <v>11</v>
      </c>
      <c r="D81" s="8" t="s">
        <v>7</v>
      </c>
      <c r="E81" s="55" t="s">
        <v>2</v>
      </c>
      <c r="F81" s="1">
        <v>43</v>
      </c>
      <c r="G81" s="1">
        <v>0.15591721004221401</v>
      </c>
      <c r="H81" s="1">
        <v>0.33276627400639702</v>
      </c>
      <c r="I81" s="1">
        <f>G81-1.96*H81</f>
        <v>-0.49630468701032415</v>
      </c>
      <c r="J81" s="1">
        <f>1.96*G81+H81</f>
        <v>0.63836400568913643</v>
      </c>
      <c r="K81" s="1">
        <f>EXP(G81)</f>
        <v>1.1687294400234165</v>
      </c>
      <c r="L81" s="1">
        <f t="shared" si="12"/>
        <v>0.60877612663443126</v>
      </c>
      <c r="M81" s="1">
        <f t="shared" si="12"/>
        <v>1.8933807839363845</v>
      </c>
      <c r="N81" s="6">
        <v>0.641815047331459</v>
      </c>
      <c r="R81" s="7"/>
      <c r="S81" s="55"/>
      <c r="T81" s="6"/>
      <c r="X81" s="55"/>
      <c r="Y81" s="7"/>
      <c r="Z81" s="55"/>
      <c r="AA81" s="55"/>
      <c r="AB81" s="6"/>
    </row>
    <row r="82" spans="1:28" x14ac:dyDescent="0.15">
      <c r="A82" s="55" t="s">
        <v>75</v>
      </c>
      <c r="B82" s="7" t="s">
        <v>68</v>
      </c>
      <c r="C82" s="8" t="s">
        <v>11</v>
      </c>
      <c r="D82" s="8" t="s">
        <v>7</v>
      </c>
      <c r="E82" s="55" t="s">
        <v>0</v>
      </c>
      <c r="F82" s="1">
        <v>43</v>
      </c>
      <c r="G82" s="1">
        <v>0.14381971659420401</v>
      </c>
      <c r="H82" s="1">
        <v>0.29663631312939898</v>
      </c>
      <c r="I82" s="1">
        <f>G82-1.96*H82</f>
        <v>-0.43758745713941793</v>
      </c>
      <c r="J82" s="1">
        <f>1.96*G82+H82</f>
        <v>0.57852295765403883</v>
      </c>
      <c r="K82" s="1">
        <f>EXP(G82)</f>
        <v>1.1546759208514843</v>
      </c>
      <c r="L82" s="1">
        <f t="shared" si="12"/>
        <v>0.64559206232383171</v>
      </c>
      <c r="M82" s="1">
        <f t="shared" si="12"/>
        <v>1.7834023236565004</v>
      </c>
      <c r="N82" s="6">
        <v>0.630312451898561</v>
      </c>
      <c r="R82" s="7"/>
      <c r="S82" s="55"/>
      <c r="T82" s="6"/>
      <c r="X82" s="55"/>
      <c r="Y82" s="7"/>
      <c r="Z82" s="55"/>
      <c r="AA82" s="55"/>
      <c r="AB82" s="6"/>
    </row>
    <row r="83" spans="1:28" x14ac:dyDescent="0.15">
      <c r="A83" s="55"/>
      <c r="B83" s="7"/>
      <c r="C83" s="8"/>
      <c r="D83" s="8"/>
      <c r="E83" s="55"/>
      <c r="N83" s="6"/>
      <c r="R83" s="7"/>
      <c r="S83" s="55"/>
      <c r="T83" s="6"/>
      <c r="X83" s="55"/>
      <c r="Y83" s="7"/>
      <c r="Z83" s="55"/>
      <c r="AA83" s="55"/>
      <c r="AB83" s="6"/>
    </row>
    <row r="84" spans="1:28" x14ac:dyDescent="0.15">
      <c r="A84" s="55" t="s">
        <v>75</v>
      </c>
      <c r="B84" s="7" t="s">
        <v>69</v>
      </c>
      <c r="C84" s="8" t="s">
        <v>10</v>
      </c>
      <c r="D84" s="8" t="s">
        <v>7</v>
      </c>
      <c r="E84" s="55" t="s">
        <v>3</v>
      </c>
      <c r="F84" s="1">
        <v>43</v>
      </c>
      <c r="G84" s="1">
        <v>-3.42727583136202E-2</v>
      </c>
      <c r="H84" s="1">
        <v>0.112986807788546</v>
      </c>
      <c r="I84" s="1">
        <f>G84-1.96*H84</f>
        <v>-0.25572690157917033</v>
      </c>
      <c r="J84" s="1">
        <f>1.96*G84+H84</f>
        <v>4.5812201493850416E-2</v>
      </c>
      <c r="K84" s="1">
        <f>EXP(G84)</f>
        <v>0.9663079001756969</v>
      </c>
      <c r="L84" s="1">
        <f t="shared" ref="L84:M88" si="13">EXP(I84)</f>
        <v>0.77435341461286922</v>
      </c>
      <c r="M84" s="1">
        <f t="shared" si="13"/>
        <v>1.0468777904098323</v>
      </c>
      <c r="N84" s="6">
        <v>0.76316913978072298</v>
      </c>
      <c r="O84" s="1">
        <v>55.161227001130598</v>
      </c>
      <c r="P84" s="1">
        <v>41</v>
      </c>
      <c r="Q84" s="1">
        <v>6.8778670466415295E-2</v>
      </c>
      <c r="R84" s="7">
        <v>3.3099771914734898E-3</v>
      </c>
      <c r="S84" s="55">
        <v>6.5241366687309203E-3</v>
      </c>
      <c r="T84" s="6">
        <v>0.61463221361711595</v>
      </c>
      <c r="U84" s="1">
        <v>8.2592385224397498E-3</v>
      </c>
      <c r="V84" s="1">
        <v>4.2228142816690503E-4</v>
      </c>
      <c r="W84" s="1" t="b">
        <v>1</v>
      </c>
      <c r="X84" s="59">
        <v>6.4554324269803301E-83</v>
      </c>
      <c r="Y84" s="7">
        <v>43</v>
      </c>
      <c r="Z84" s="55">
        <v>1.73133235211562E-2</v>
      </c>
      <c r="AA84" s="55">
        <v>4.8706401509570701E-2</v>
      </c>
      <c r="AB84" s="6">
        <v>0.722242760278476</v>
      </c>
    </row>
    <row r="85" spans="1:28" x14ac:dyDescent="0.15">
      <c r="A85" s="55" t="s">
        <v>75</v>
      </c>
      <c r="B85" s="7" t="s">
        <v>69</v>
      </c>
      <c r="C85" s="8" t="s">
        <v>10</v>
      </c>
      <c r="D85" s="8" t="s">
        <v>7</v>
      </c>
      <c r="E85" s="55" t="s">
        <v>1</v>
      </c>
      <c r="F85" s="1">
        <v>43</v>
      </c>
      <c r="G85" s="1">
        <v>7.4978425681713704E-3</v>
      </c>
      <c r="H85" s="1">
        <v>6.0894175791566703E-2</v>
      </c>
      <c r="I85" s="1">
        <f>G85-1.96*H85</f>
        <v>-0.11185474198329937</v>
      </c>
      <c r="J85" s="1">
        <f>1.96*G85+H85</f>
        <v>7.5589947225182585E-2</v>
      </c>
      <c r="K85" s="1">
        <f>EXP(G85)</f>
        <v>1.0075260217734816</v>
      </c>
      <c r="L85" s="1">
        <f t="shared" si="13"/>
        <v>0.89417413402861945</v>
      </c>
      <c r="M85" s="1">
        <f t="shared" si="13"/>
        <v>1.0785202332575812</v>
      </c>
      <c r="N85" s="6">
        <v>0.90200490054758797</v>
      </c>
      <c r="O85" s="1">
        <v>55.5075281746714</v>
      </c>
      <c r="P85" s="1">
        <v>42</v>
      </c>
      <c r="Q85" s="1">
        <v>7.9100102849519405E-2</v>
      </c>
      <c r="R85" s="7"/>
      <c r="S85" s="55"/>
      <c r="T85" s="6"/>
      <c r="X85" s="55"/>
      <c r="Y85" s="7"/>
      <c r="Z85" s="55"/>
      <c r="AA85" s="55"/>
      <c r="AB85" s="6"/>
    </row>
    <row r="86" spans="1:28" x14ac:dyDescent="0.15">
      <c r="A86" s="55" t="s">
        <v>75</v>
      </c>
      <c r="B86" s="7" t="s">
        <v>69</v>
      </c>
      <c r="C86" s="8" t="s">
        <v>10</v>
      </c>
      <c r="D86" s="8" t="s">
        <v>7</v>
      </c>
      <c r="E86" s="55" t="s">
        <v>4</v>
      </c>
      <c r="F86" s="1">
        <v>43</v>
      </c>
      <c r="G86" s="1">
        <v>1.7938096595179601E-2</v>
      </c>
      <c r="H86" s="1">
        <v>4.6227952447562101E-2</v>
      </c>
      <c r="I86" s="1">
        <f>G86-1.96*H86</f>
        <v>-7.2668690202042113E-2</v>
      </c>
      <c r="J86" s="1">
        <f>1.96*G86+H86</f>
        <v>8.1386621774114126E-2</v>
      </c>
      <c r="K86" s="1">
        <f>EXP(G86)</f>
        <v>1.0180999505856692</v>
      </c>
      <c r="L86" s="1">
        <f t="shared" si="13"/>
        <v>0.92990886691397201</v>
      </c>
      <c r="M86" s="1">
        <f t="shared" si="13"/>
        <v>1.0847902190209611</v>
      </c>
      <c r="N86" s="6">
        <v>0.69798960335572002</v>
      </c>
      <c r="R86" s="7"/>
      <c r="S86" s="55"/>
      <c r="T86" s="6"/>
      <c r="X86" s="55"/>
      <c r="Y86" s="7"/>
      <c r="Z86" s="55"/>
      <c r="AA86" s="55"/>
      <c r="AB86" s="6"/>
    </row>
    <row r="87" spans="1:28" x14ac:dyDescent="0.15">
      <c r="A87" s="55" t="s">
        <v>75</v>
      </c>
      <c r="B87" s="7" t="s">
        <v>69</v>
      </c>
      <c r="C87" s="8" t="s">
        <v>10</v>
      </c>
      <c r="D87" s="8" t="s">
        <v>7</v>
      </c>
      <c r="E87" s="55" t="s">
        <v>2</v>
      </c>
      <c r="F87" s="1">
        <v>43</v>
      </c>
      <c r="G87" s="1">
        <v>-2.2530430605021402E-2</v>
      </c>
      <c r="H87" s="1">
        <v>0.12223101342314199</v>
      </c>
      <c r="I87" s="1">
        <f>G87-1.96*H87</f>
        <v>-0.26210321691437971</v>
      </c>
      <c r="J87" s="1">
        <f>1.96*G87+H87</f>
        <v>7.8071369437300045E-2</v>
      </c>
      <c r="K87" s="1">
        <f>EXP(G87)</f>
        <v>0.97772148408433301</v>
      </c>
      <c r="L87" s="1">
        <f t="shared" si="13"/>
        <v>0.76943160125306842</v>
      </c>
      <c r="M87" s="1">
        <f t="shared" si="13"/>
        <v>1.0811998205393516</v>
      </c>
      <c r="N87" s="6">
        <v>0.85464435697927299</v>
      </c>
      <c r="R87" s="7"/>
      <c r="S87" s="55"/>
      <c r="T87" s="6"/>
      <c r="X87" s="55"/>
      <c r="Y87" s="7"/>
      <c r="Z87" s="55"/>
      <c r="AA87" s="55"/>
      <c r="AB87" s="6"/>
    </row>
    <row r="88" spans="1:28" x14ac:dyDescent="0.15">
      <c r="A88" s="55" t="s">
        <v>75</v>
      </c>
      <c r="B88" s="7" t="s">
        <v>69</v>
      </c>
      <c r="C88" s="8" t="s">
        <v>10</v>
      </c>
      <c r="D88" s="8" t="s">
        <v>7</v>
      </c>
      <c r="E88" s="55" t="s">
        <v>0</v>
      </c>
      <c r="F88" s="1">
        <v>43</v>
      </c>
      <c r="G88" s="1">
        <v>-7.5578043218924602E-3</v>
      </c>
      <c r="H88" s="1">
        <v>9.3434160772759206E-2</v>
      </c>
      <c r="I88" s="1">
        <f>G88-1.96*H88</f>
        <v>-0.19068875943650049</v>
      </c>
      <c r="J88" s="1">
        <f>1.96*G88+H88</f>
        <v>7.8620864301849988E-2</v>
      </c>
      <c r="K88" s="1">
        <f>EXP(G88)</f>
        <v>0.99247068406612504</v>
      </c>
      <c r="L88" s="1">
        <f t="shared" si="13"/>
        <v>0.82638975414162319</v>
      </c>
      <c r="M88" s="1">
        <f t="shared" si="13"/>
        <v>1.0817940975494196</v>
      </c>
      <c r="N88" s="6">
        <v>0.93591438812297101</v>
      </c>
      <c r="R88" s="7"/>
      <c r="S88" s="55"/>
      <c r="T88" s="6"/>
      <c r="X88" s="55"/>
      <c r="Y88" s="7"/>
      <c r="Z88" s="55"/>
      <c r="AA88" s="55"/>
      <c r="AB88" s="6"/>
    </row>
    <row r="89" spans="1:28" x14ac:dyDescent="0.15">
      <c r="A89" s="55"/>
      <c r="B89" s="7"/>
      <c r="C89" s="8"/>
      <c r="D89" s="8"/>
      <c r="E89" s="55"/>
      <c r="N89" s="6"/>
      <c r="R89" s="7"/>
      <c r="S89" s="55"/>
      <c r="T89" s="6"/>
      <c r="X89" s="55"/>
      <c r="Y89" s="7"/>
      <c r="Z89" s="55"/>
      <c r="AA89" s="55"/>
      <c r="AB89" s="6"/>
    </row>
    <row r="90" spans="1:28" x14ac:dyDescent="0.15">
      <c r="A90" s="55" t="s">
        <v>75</v>
      </c>
      <c r="B90" s="7" t="s">
        <v>70</v>
      </c>
      <c r="C90" s="8" t="s">
        <v>9</v>
      </c>
      <c r="D90" s="8" t="s">
        <v>7</v>
      </c>
      <c r="E90" s="55" t="s">
        <v>3</v>
      </c>
      <c r="F90" s="1">
        <v>43</v>
      </c>
      <c r="G90" s="1">
        <v>-8.4900075040365494E-3</v>
      </c>
      <c r="H90" s="1">
        <v>0.116698031892295</v>
      </c>
      <c r="I90" s="1">
        <f>G90-1.96*H90</f>
        <v>-0.23721815001293475</v>
      </c>
      <c r="J90" s="1">
        <f>1.96*G90+H90</f>
        <v>0.10005761718438336</v>
      </c>
      <c r="K90" s="1">
        <f>EXP(G90)</f>
        <v>0.99154593083217535</v>
      </c>
      <c r="L90" s="1">
        <f t="shared" ref="L90:M94" si="14">EXP(I90)</f>
        <v>0.78881918833038023</v>
      </c>
      <c r="M90" s="1">
        <f t="shared" si="14"/>
        <v>1.1052345967466848</v>
      </c>
      <c r="N90" s="6">
        <v>0.94235728432313104</v>
      </c>
      <c r="O90" s="1">
        <v>54.701433608776497</v>
      </c>
      <c r="P90" s="1">
        <v>41</v>
      </c>
      <c r="Q90" s="1">
        <v>7.4492317759098994E-2</v>
      </c>
      <c r="R90" s="7">
        <v>2.08296918150325E-3</v>
      </c>
      <c r="S90" s="55">
        <v>6.7382020550097801E-3</v>
      </c>
      <c r="T90" s="6">
        <v>0.758789414063752</v>
      </c>
      <c r="U90" s="1">
        <v>8.2592385224397498E-3</v>
      </c>
      <c r="V90" s="1">
        <v>4.1469633060380799E-4</v>
      </c>
      <c r="W90" s="1" t="b">
        <v>1</v>
      </c>
      <c r="X90" s="59">
        <v>2.4185062449253601E-83</v>
      </c>
      <c r="Y90" s="7">
        <v>43</v>
      </c>
      <c r="Z90" s="55">
        <v>3.4525332844855802E-2</v>
      </c>
      <c r="AA90" s="55">
        <v>4.8907313176731297E-2</v>
      </c>
      <c r="AB90" s="6">
        <v>0.48022921264142598</v>
      </c>
    </row>
    <row r="91" spans="1:28" x14ac:dyDescent="0.15">
      <c r="A91" s="55" t="s">
        <v>75</v>
      </c>
      <c r="B91" s="7" t="s">
        <v>70</v>
      </c>
      <c r="C91" s="8" t="s">
        <v>9</v>
      </c>
      <c r="D91" s="8" t="s">
        <v>7</v>
      </c>
      <c r="E91" s="55" t="s">
        <v>1</v>
      </c>
      <c r="F91" s="1">
        <v>43</v>
      </c>
      <c r="G91" s="1">
        <v>1.3960319876903301E-2</v>
      </c>
      <c r="H91" s="1">
        <v>6.0736993461659401E-2</v>
      </c>
      <c r="I91" s="1">
        <f>G91-1.96*H91</f>
        <v>-0.10508418730794912</v>
      </c>
      <c r="J91" s="1">
        <f>1.96*G91+H91</f>
        <v>8.8099220420389868E-2</v>
      </c>
      <c r="K91" s="1">
        <f>EXP(G91)</f>
        <v>1.014058220185154</v>
      </c>
      <c r="L91" s="1">
        <f t="shared" si="14"/>
        <v>0.90024872987886528</v>
      </c>
      <c r="M91" s="1">
        <f t="shared" si="14"/>
        <v>1.0920964749240469</v>
      </c>
      <c r="N91" s="6">
        <v>0.81820932915196898</v>
      </c>
      <c r="O91" s="1">
        <v>54.828928411388098</v>
      </c>
      <c r="P91" s="1">
        <v>42</v>
      </c>
      <c r="Q91" s="1">
        <v>8.8608647449582204E-2</v>
      </c>
      <c r="R91" s="7"/>
      <c r="S91" s="55"/>
      <c r="T91" s="6"/>
      <c r="X91" s="55"/>
      <c r="Y91" s="7"/>
      <c r="Z91" s="55"/>
      <c r="AA91" s="55"/>
      <c r="AB91" s="6"/>
    </row>
    <row r="92" spans="1:28" x14ac:dyDescent="0.15">
      <c r="A92" s="55" t="s">
        <v>75</v>
      </c>
      <c r="B92" s="7" t="s">
        <v>70</v>
      </c>
      <c r="C92" s="8" t="s">
        <v>9</v>
      </c>
      <c r="D92" s="8" t="s">
        <v>7</v>
      </c>
      <c r="E92" s="55" t="s">
        <v>4</v>
      </c>
      <c r="F92" s="1">
        <v>43</v>
      </c>
      <c r="G92" s="1">
        <v>2.4367445445632002E-2</v>
      </c>
      <c r="H92" s="1">
        <v>4.76524111253772E-2</v>
      </c>
      <c r="I92" s="1">
        <f>G92-1.96*H92</f>
        <v>-6.9031280360107306E-2</v>
      </c>
      <c r="J92" s="1">
        <f>1.96*G92+H92</f>
        <v>9.541260419881592E-2</v>
      </c>
      <c r="K92" s="1">
        <f>EXP(G92)</f>
        <v>1.0246667578592759</v>
      </c>
      <c r="L92" s="1">
        <f t="shared" si="14"/>
        <v>0.93329748574015847</v>
      </c>
      <c r="M92" s="1">
        <f t="shared" si="14"/>
        <v>1.1001126726040533</v>
      </c>
      <c r="N92" s="6">
        <v>0.60910034293656801</v>
      </c>
      <c r="R92" s="7"/>
      <c r="S92" s="55"/>
      <c r="T92" s="6"/>
      <c r="X92" s="55"/>
      <c r="Y92" s="7"/>
      <c r="Z92" s="55"/>
      <c r="AA92" s="55"/>
      <c r="AB92" s="6"/>
    </row>
    <row r="93" spans="1:28" x14ac:dyDescent="0.15">
      <c r="A93" s="55" t="s">
        <v>75</v>
      </c>
      <c r="B93" s="7" t="s">
        <v>70</v>
      </c>
      <c r="C93" s="8" t="s">
        <v>9</v>
      </c>
      <c r="D93" s="8" t="s">
        <v>7</v>
      </c>
      <c r="E93" s="55" t="s">
        <v>2</v>
      </c>
      <c r="F93" s="1">
        <v>43</v>
      </c>
      <c r="G93" s="1">
        <v>-9.0959043198890499E-4</v>
      </c>
      <c r="H93" s="1">
        <v>0.11998912244618901</v>
      </c>
      <c r="I93" s="1">
        <f>G93-1.96*H93</f>
        <v>-0.23608827042651936</v>
      </c>
      <c r="J93" s="1">
        <f>1.96*G93+H93</f>
        <v>0.11820632519949076</v>
      </c>
      <c r="K93" s="1">
        <f>EXP(G93)</f>
        <v>0.99909082311999098</v>
      </c>
      <c r="L93" s="1">
        <f t="shared" si="14"/>
        <v>0.78971096273262187</v>
      </c>
      <c r="M93" s="1">
        <f t="shared" si="14"/>
        <v>1.1254763015356137</v>
      </c>
      <c r="N93" s="6">
        <v>0.99398750169279504</v>
      </c>
      <c r="R93" s="7"/>
      <c r="S93" s="55"/>
      <c r="T93" s="6"/>
      <c r="X93" s="55"/>
      <c r="Y93" s="7"/>
      <c r="Z93" s="55"/>
      <c r="AA93" s="55"/>
      <c r="AB93" s="6"/>
    </row>
    <row r="94" spans="1:28" x14ac:dyDescent="0.15">
      <c r="A94" s="55" t="s">
        <v>75</v>
      </c>
      <c r="B94" s="7" t="s">
        <v>70</v>
      </c>
      <c r="C94" s="8" t="s">
        <v>9</v>
      </c>
      <c r="D94" s="8" t="s">
        <v>7</v>
      </c>
      <c r="E94" s="55" t="s">
        <v>0</v>
      </c>
      <c r="F94" s="1">
        <v>43</v>
      </c>
      <c r="G94" s="1">
        <v>2.0252944535274601E-2</v>
      </c>
      <c r="H94" s="1">
        <v>9.9687616533030807E-2</v>
      </c>
      <c r="I94" s="1">
        <f>G94-1.96*H94</f>
        <v>-0.17513478386946579</v>
      </c>
      <c r="J94" s="1">
        <f>1.96*G94+H94</f>
        <v>0.13938338782216902</v>
      </c>
      <c r="K94" s="1">
        <f>EXP(G94)</f>
        <v>1.0204594270200666</v>
      </c>
      <c r="L94" s="1">
        <f t="shared" si="14"/>
        <v>0.83934388312843367</v>
      </c>
      <c r="M94" s="1">
        <f t="shared" si="14"/>
        <v>1.1495647446532062</v>
      </c>
      <c r="N94" s="6">
        <v>0.83998786687467397</v>
      </c>
      <c r="R94" s="7"/>
      <c r="S94" s="55"/>
      <c r="T94" s="6"/>
      <c r="X94" s="55"/>
      <c r="Y94" s="7"/>
      <c r="Z94" s="55"/>
      <c r="AA94" s="55"/>
      <c r="AB94" s="6"/>
    </row>
    <row r="95" spans="1:28" x14ac:dyDescent="0.15">
      <c r="A95" s="55"/>
      <c r="B95" s="7"/>
      <c r="C95" s="8"/>
      <c r="D95" s="8"/>
      <c r="E95" s="55"/>
      <c r="N95" s="6"/>
      <c r="R95" s="7"/>
      <c r="S95" s="55"/>
      <c r="T95" s="6"/>
      <c r="X95" s="55"/>
      <c r="Y95" s="7"/>
      <c r="Z95" s="55"/>
      <c r="AA95" s="55"/>
      <c r="AB95" s="6"/>
    </row>
    <row r="96" spans="1:28" x14ac:dyDescent="0.15">
      <c r="A96" s="55" t="s">
        <v>75</v>
      </c>
      <c r="B96" s="7" t="s">
        <v>71</v>
      </c>
      <c r="C96" s="8" t="s">
        <v>8</v>
      </c>
      <c r="D96" s="8" t="s">
        <v>7</v>
      </c>
      <c r="E96" s="55" t="s">
        <v>3</v>
      </c>
      <c r="F96" s="1">
        <v>43</v>
      </c>
      <c r="G96" s="1">
        <v>-0.89983050647202101</v>
      </c>
      <c r="H96" s="1">
        <v>0.673761787664657</v>
      </c>
      <c r="I96" s="1">
        <f>G96-1.96*H96</f>
        <v>-2.2204036102947486</v>
      </c>
      <c r="J96" s="1">
        <f>1.96*G96+H96</f>
        <v>-1.0899060050205041</v>
      </c>
      <c r="K96" s="1">
        <f>EXP(G96)</f>
        <v>0.40663857650690571</v>
      </c>
      <c r="L96" s="1">
        <f t="shared" ref="L96:M100" si="15">EXP(I96)</f>
        <v>0.1085652819156236</v>
      </c>
      <c r="M96" s="1">
        <f t="shared" si="15"/>
        <v>0.33624809785445786</v>
      </c>
      <c r="N96" s="6">
        <v>0.189069517559282</v>
      </c>
      <c r="O96" s="1">
        <v>43.729716944737397</v>
      </c>
      <c r="P96" s="1">
        <v>41</v>
      </c>
      <c r="Q96" s="1">
        <v>0.35632009169230799</v>
      </c>
      <c r="R96" s="7">
        <v>7.8404978098193398E-2</v>
      </c>
      <c r="S96" s="55">
        <v>3.8893855480445098E-2</v>
      </c>
      <c r="T96" s="6">
        <v>5.0398657717590098E-2</v>
      </c>
      <c r="U96" s="1">
        <v>8.2592385224397498E-3</v>
      </c>
      <c r="V96" s="1">
        <v>4.24610370984998E-4</v>
      </c>
      <c r="W96" s="1" t="b">
        <v>1</v>
      </c>
      <c r="X96" s="59">
        <v>8.7066375981007597E-83</v>
      </c>
      <c r="Y96" s="7">
        <v>43</v>
      </c>
      <c r="Z96" s="55">
        <v>0.37547327665789199</v>
      </c>
      <c r="AA96" s="55">
        <v>0.29832837704153597</v>
      </c>
      <c r="AB96" s="6">
        <v>0.208178261466095</v>
      </c>
    </row>
    <row r="97" spans="1:28" x14ac:dyDescent="0.15">
      <c r="A97" s="55" t="s">
        <v>75</v>
      </c>
      <c r="B97" s="7" t="s">
        <v>71</v>
      </c>
      <c r="C97" s="8" t="s">
        <v>8</v>
      </c>
      <c r="D97" s="8" t="s">
        <v>7</v>
      </c>
      <c r="E97" s="55" t="s">
        <v>1</v>
      </c>
      <c r="F97" s="1">
        <v>43</v>
      </c>
      <c r="G97" s="1">
        <v>0.500906314442087</v>
      </c>
      <c r="H97" s="1">
        <v>0.40477491942731503</v>
      </c>
      <c r="I97" s="1">
        <f>G97-1.96*H97</f>
        <v>-0.29245252763545049</v>
      </c>
      <c r="J97" s="1">
        <f>1.96*G97+H97</f>
        <v>1.3865512957338055</v>
      </c>
      <c r="K97" s="1">
        <f>EXP(G97)</f>
        <v>1.6502162079380149</v>
      </c>
      <c r="L97" s="1">
        <f t="shared" si="15"/>
        <v>0.74643067902411298</v>
      </c>
      <c r="M97" s="1">
        <f t="shared" si="15"/>
        <v>4.0010278704977598</v>
      </c>
      <c r="N97" s="6">
        <v>0.21590394185474701</v>
      </c>
      <c r="O97" s="1">
        <v>48.064008212672199</v>
      </c>
      <c r="P97" s="1">
        <v>42</v>
      </c>
      <c r="Q97" s="1">
        <v>0.240647656277444</v>
      </c>
      <c r="R97" s="7"/>
      <c r="S97" s="55"/>
      <c r="T97" s="6"/>
      <c r="X97" s="55"/>
      <c r="Y97" s="7"/>
      <c r="Z97" s="55"/>
      <c r="AA97" s="55"/>
      <c r="AB97" s="6"/>
    </row>
    <row r="98" spans="1:28" x14ac:dyDescent="0.15">
      <c r="A98" s="55" t="s">
        <v>75</v>
      </c>
      <c r="B98" s="7" t="s">
        <v>71</v>
      </c>
      <c r="C98" s="8" t="s">
        <v>8</v>
      </c>
      <c r="D98" s="8" t="s">
        <v>7</v>
      </c>
      <c r="E98" s="55" t="s">
        <v>4</v>
      </c>
      <c r="F98" s="1">
        <v>43</v>
      </c>
      <c r="G98" s="1">
        <v>0.33743201119697402</v>
      </c>
      <c r="H98" s="1">
        <v>0.28790237124735701</v>
      </c>
      <c r="I98" s="1">
        <f>G98-1.96*H98</f>
        <v>-0.22685663644784576</v>
      </c>
      <c r="J98" s="1">
        <f>1.96*G98+H98</f>
        <v>0.94926911319342611</v>
      </c>
      <c r="K98" s="1">
        <f>EXP(G98)</f>
        <v>1.4013443294294734</v>
      </c>
      <c r="L98" s="1">
        <f t="shared" si="15"/>
        <v>0.79703503987426516</v>
      </c>
      <c r="M98" s="1">
        <f t="shared" si="15"/>
        <v>2.5838204887092564</v>
      </c>
      <c r="N98" s="6">
        <v>0.24118250869246999</v>
      </c>
      <c r="R98" s="7"/>
      <c r="S98" s="55"/>
      <c r="T98" s="6"/>
      <c r="X98" s="55"/>
      <c r="Y98" s="7"/>
      <c r="Z98" s="55"/>
      <c r="AA98" s="55"/>
      <c r="AB98" s="6"/>
    </row>
    <row r="99" spans="1:28" x14ac:dyDescent="0.15">
      <c r="A99" s="55" t="s">
        <v>75</v>
      </c>
      <c r="B99" s="7" t="s">
        <v>71</v>
      </c>
      <c r="C99" s="8" t="s">
        <v>8</v>
      </c>
      <c r="D99" s="8" t="s">
        <v>7</v>
      </c>
      <c r="E99" s="55" t="s">
        <v>2</v>
      </c>
      <c r="F99" s="1">
        <v>43</v>
      </c>
      <c r="G99" s="1">
        <v>0.627658989340519</v>
      </c>
      <c r="H99" s="1">
        <v>0.81353925917448899</v>
      </c>
      <c r="I99" s="1">
        <f>G99-1.96*H99</f>
        <v>-0.96687795864147941</v>
      </c>
      <c r="J99" s="1">
        <f>1.96*G99+H99</f>
        <v>2.043750878281906</v>
      </c>
      <c r="K99" s="1">
        <f>EXP(G99)</f>
        <v>1.8732202138351199</v>
      </c>
      <c r="L99" s="1">
        <f t="shared" si="15"/>
        <v>0.38026840043896504</v>
      </c>
      <c r="M99" s="1">
        <f t="shared" si="15"/>
        <v>7.7195099055302814</v>
      </c>
      <c r="N99" s="6">
        <v>0.44472007447914702</v>
      </c>
      <c r="R99" s="7"/>
      <c r="S99" s="55"/>
      <c r="T99" s="6"/>
      <c r="X99" s="55"/>
      <c r="Y99" s="7"/>
      <c r="Z99" s="55"/>
      <c r="AA99" s="55"/>
      <c r="AB99" s="6"/>
    </row>
    <row r="100" spans="1:28" x14ac:dyDescent="0.15">
      <c r="A100" s="55" t="s">
        <v>75</v>
      </c>
      <c r="B100" s="7" t="s">
        <v>71</v>
      </c>
      <c r="C100" s="8" t="s">
        <v>8</v>
      </c>
      <c r="D100" s="8" t="s">
        <v>7</v>
      </c>
      <c r="E100" s="55" t="s">
        <v>0</v>
      </c>
      <c r="F100" s="1">
        <v>43</v>
      </c>
      <c r="G100" s="1">
        <v>-0.138754590321437</v>
      </c>
      <c r="H100" s="1">
        <v>0.62176755406725204</v>
      </c>
      <c r="I100" s="1">
        <f>G100-1.96*H100</f>
        <v>-1.357418996293251</v>
      </c>
      <c r="J100" s="1">
        <f>1.96*G100+H100</f>
        <v>0.34980855703723551</v>
      </c>
      <c r="K100" s="1">
        <f>EXP(G100)</f>
        <v>0.87044161704627343</v>
      </c>
      <c r="L100" s="1">
        <f t="shared" si="15"/>
        <v>0.25732407498937693</v>
      </c>
      <c r="M100" s="1">
        <f t="shared" si="15"/>
        <v>1.4187959041004345</v>
      </c>
      <c r="N100" s="6">
        <v>0.82449164352502302</v>
      </c>
      <c r="R100" s="7"/>
      <c r="S100" s="55"/>
      <c r="T100" s="6"/>
      <c r="X100" s="55"/>
      <c r="Y100" s="7"/>
      <c r="Z100" s="55"/>
      <c r="AA100" s="55"/>
      <c r="AB100" s="6"/>
    </row>
    <row r="101" spans="1:28" x14ac:dyDescent="0.15">
      <c r="A101" s="55"/>
      <c r="B101" s="7"/>
      <c r="C101" s="8"/>
      <c r="D101" s="8"/>
      <c r="E101" s="55"/>
      <c r="F101" s="55"/>
      <c r="G101" s="55"/>
      <c r="H101" s="55"/>
      <c r="I101" s="55"/>
      <c r="J101" s="55"/>
      <c r="K101" s="55"/>
      <c r="L101" s="55"/>
      <c r="M101" s="55"/>
      <c r="N101" s="6"/>
      <c r="O101" s="55"/>
      <c r="P101" s="55"/>
      <c r="Q101" s="55"/>
      <c r="R101" s="7"/>
      <c r="S101" s="55"/>
      <c r="T101" s="6"/>
      <c r="U101" s="55"/>
      <c r="V101" s="55"/>
      <c r="W101" s="55"/>
      <c r="X101" s="55"/>
      <c r="Y101" s="7"/>
      <c r="Z101" s="55"/>
      <c r="AA101" s="55"/>
      <c r="AB101" s="6"/>
    </row>
    <row r="102" spans="1:28" x14ac:dyDescent="0.15">
      <c r="A102" s="55" t="s">
        <v>497</v>
      </c>
      <c r="B102" s="7" t="s">
        <v>90</v>
      </c>
      <c r="C102" s="8" t="s">
        <v>110</v>
      </c>
      <c r="D102" s="8" t="s">
        <v>7</v>
      </c>
      <c r="E102" s="55" t="s">
        <v>4</v>
      </c>
      <c r="F102" s="55">
        <v>37</v>
      </c>
      <c r="G102" s="55">
        <v>3.5337363315416197E-2</v>
      </c>
      <c r="H102" s="55">
        <v>0.130885060499455</v>
      </c>
      <c r="I102" s="55">
        <f>G102-1.96*H102</f>
        <v>-0.22119735526351558</v>
      </c>
      <c r="J102" s="55">
        <f>G102+1.96*H102</f>
        <v>0.29187208189434799</v>
      </c>
      <c r="K102" s="55">
        <f>EXP(G102)</f>
        <v>1.0359691478387363</v>
      </c>
      <c r="L102" s="55">
        <f>EXP(I102)</f>
        <v>0.80155847289553628</v>
      </c>
      <c r="M102" s="55">
        <f>EXP(J102)</f>
        <v>1.3389317330734365</v>
      </c>
      <c r="N102" s="6">
        <v>0.78716967595876897</v>
      </c>
      <c r="O102" s="1">
        <v>52.903172060774899</v>
      </c>
      <c r="P102" s="1">
        <v>36</v>
      </c>
      <c r="Q102" s="1">
        <v>3.4301533587145903E-2</v>
      </c>
      <c r="R102" s="7">
        <v>1.8036322155879199E-2</v>
      </c>
      <c r="S102" s="55">
        <v>1.9413831098964399E-2</v>
      </c>
      <c r="T102" s="6">
        <v>0.35922925637299702</v>
      </c>
      <c r="U102" s="1">
        <v>6.6627569356506704E-3</v>
      </c>
      <c r="V102" s="1">
        <v>1.3039853808241E-3</v>
      </c>
      <c r="W102" s="1" t="b">
        <v>1</v>
      </c>
      <c r="X102" s="10">
        <v>1.4049325999851301E-17</v>
      </c>
      <c r="Y102" s="7">
        <v>37</v>
      </c>
      <c r="Z102" s="55">
        <v>1.5228980155285199E-2</v>
      </c>
      <c r="AA102" s="55">
        <v>0.15865785100508101</v>
      </c>
      <c r="AB102" s="6">
        <v>0.92353145297786499</v>
      </c>
    </row>
    <row r="103" spans="1:28" x14ac:dyDescent="0.15">
      <c r="A103" s="55" t="s">
        <v>497</v>
      </c>
      <c r="B103" s="7" t="s">
        <v>90</v>
      </c>
      <c r="C103" s="8" t="s">
        <v>110</v>
      </c>
      <c r="D103" s="8" t="s">
        <v>7</v>
      </c>
      <c r="E103" s="55" t="s">
        <v>3</v>
      </c>
      <c r="F103" s="55">
        <v>37</v>
      </c>
      <c r="G103" s="55">
        <v>-0.27293004600384302</v>
      </c>
      <c r="H103" s="55">
        <v>0.35678406566334298</v>
      </c>
      <c r="I103" s="55">
        <f t="shared" ref="I103:I142" si="16">G103-1.96*H103</f>
        <v>-0.97222681470399519</v>
      </c>
      <c r="J103" s="55">
        <f t="shared" ref="J103:J142" si="17">G103+1.96*H103</f>
        <v>0.42636672269630921</v>
      </c>
      <c r="K103" s="55">
        <f t="shared" ref="K103:K142" si="18">EXP(G103)</f>
        <v>0.76114603097314582</v>
      </c>
      <c r="L103" s="55">
        <f t="shared" ref="L103:M142" si="19">EXP(I103)</f>
        <v>0.37823982960309355</v>
      </c>
      <c r="M103" s="55">
        <f t="shared" si="19"/>
        <v>1.531682374841665</v>
      </c>
      <c r="N103" s="6">
        <v>0.44941539504682398</v>
      </c>
      <c r="O103" s="1">
        <v>51.629941476458498</v>
      </c>
      <c r="P103" s="1">
        <v>35</v>
      </c>
      <c r="Q103" s="1">
        <v>3.4694892088495001E-2</v>
      </c>
      <c r="R103" s="7"/>
      <c r="S103" s="55"/>
      <c r="T103" s="6"/>
      <c r="X103" s="10"/>
      <c r="Y103" s="7"/>
      <c r="Z103" s="55"/>
      <c r="AA103" s="55"/>
      <c r="AB103" s="6"/>
    </row>
    <row r="104" spans="1:28" x14ac:dyDescent="0.15">
      <c r="A104" s="55" t="s">
        <v>497</v>
      </c>
      <c r="B104" s="7" t="s">
        <v>90</v>
      </c>
      <c r="C104" s="8" t="s">
        <v>110</v>
      </c>
      <c r="D104" s="8" t="s">
        <v>7</v>
      </c>
      <c r="E104" s="55" t="s">
        <v>2</v>
      </c>
      <c r="F104" s="55">
        <v>37</v>
      </c>
      <c r="G104" s="55">
        <v>0.47997352701080298</v>
      </c>
      <c r="H104" s="55">
        <v>0.39143365441662598</v>
      </c>
      <c r="I104" s="55">
        <f t="shared" si="16"/>
        <v>-0.28723643564578394</v>
      </c>
      <c r="J104" s="55">
        <f t="shared" si="17"/>
        <v>1.2471834896673899</v>
      </c>
      <c r="K104" s="55">
        <f t="shared" si="18"/>
        <v>1.6160316204389855</v>
      </c>
      <c r="L104" s="55">
        <f t="shared" si="19"/>
        <v>0.75033430208762253</v>
      </c>
      <c r="M104" s="55">
        <f t="shared" si="19"/>
        <v>3.4805262014446474</v>
      </c>
      <c r="N104" s="6">
        <v>0.228086201870903</v>
      </c>
      <c r="R104" s="7"/>
      <c r="S104" s="55"/>
      <c r="T104" s="6"/>
      <c r="X104" s="10"/>
      <c r="Y104" s="7"/>
      <c r="Z104" s="55"/>
      <c r="AA104" s="55"/>
      <c r="AB104" s="6"/>
    </row>
    <row r="105" spans="1:28" x14ac:dyDescent="0.15">
      <c r="A105" s="55" t="s">
        <v>497</v>
      </c>
      <c r="B105" s="7" t="s">
        <v>90</v>
      </c>
      <c r="C105" s="8" t="s">
        <v>110</v>
      </c>
      <c r="D105" s="8" t="s">
        <v>7</v>
      </c>
      <c r="E105" s="55" t="s">
        <v>1</v>
      </c>
      <c r="F105" s="55">
        <v>37</v>
      </c>
      <c r="G105" s="55">
        <v>6.5818106522448003E-2</v>
      </c>
      <c r="H105" s="55">
        <v>0.16019175563565199</v>
      </c>
      <c r="I105" s="55">
        <f t="shared" si="16"/>
        <v>-0.24815773452342987</v>
      </c>
      <c r="J105" s="55">
        <f t="shared" si="17"/>
        <v>0.37979394756832591</v>
      </c>
      <c r="K105" s="55">
        <f t="shared" si="18"/>
        <v>1.0680324313637899</v>
      </c>
      <c r="L105" s="55">
        <f t="shared" si="19"/>
        <v>0.78023686328151498</v>
      </c>
      <c r="M105" s="55">
        <f t="shared" si="19"/>
        <v>1.4619833131791904</v>
      </c>
      <c r="N105" s="6">
        <v>0.68116731255334795</v>
      </c>
      <c r="R105" s="7"/>
      <c r="S105" s="55"/>
      <c r="T105" s="6"/>
      <c r="X105" s="10"/>
      <c r="Y105" s="7"/>
      <c r="Z105" s="55"/>
      <c r="AA105" s="55"/>
      <c r="AB105" s="6"/>
    </row>
    <row r="106" spans="1:28" x14ac:dyDescent="0.15">
      <c r="A106" s="55" t="s">
        <v>497</v>
      </c>
      <c r="B106" s="7" t="s">
        <v>90</v>
      </c>
      <c r="C106" s="8" t="s">
        <v>110</v>
      </c>
      <c r="D106" s="8" t="s">
        <v>7</v>
      </c>
      <c r="E106" s="55" t="s">
        <v>0</v>
      </c>
      <c r="F106" s="55">
        <v>37</v>
      </c>
      <c r="G106" s="55">
        <v>0.35384895749873302</v>
      </c>
      <c r="H106" s="55">
        <v>0.35924574126353598</v>
      </c>
      <c r="I106" s="55">
        <f t="shared" si="16"/>
        <v>-0.35027269537779748</v>
      </c>
      <c r="J106" s="55">
        <f t="shared" si="17"/>
        <v>1.0579706103752635</v>
      </c>
      <c r="K106" s="55">
        <f t="shared" si="18"/>
        <v>1.4245400041440777</v>
      </c>
      <c r="L106" s="55">
        <f t="shared" si="19"/>
        <v>0.7044959507327555</v>
      </c>
      <c r="M106" s="55">
        <f t="shared" si="19"/>
        <v>2.8805193575578283</v>
      </c>
      <c r="N106" s="6">
        <v>0.33120911281447901</v>
      </c>
      <c r="R106" s="7"/>
      <c r="S106" s="55"/>
      <c r="T106" s="6"/>
      <c r="X106" s="10"/>
      <c r="Y106" s="7"/>
      <c r="Z106" s="55"/>
      <c r="AA106" s="55"/>
      <c r="AB106" s="6"/>
    </row>
    <row r="107" spans="1:28" x14ac:dyDescent="0.15">
      <c r="A107" s="7"/>
      <c r="B107" s="7"/>
      <c r="C107" s="8"/>
      <c r="D107" s="8"/>
      <c r="E107" s="55"/>
      <c r="F107" s="55"/>
      <c r="G107" s="55"/>
      <c r="H107" s="55"/>
      <c r="I107" s="55"/>
      <c r="J107" s="55"/>
      <c r="K107" s="55"/>
      <c r="L107" s="55"/>
      <c r="M107" s="55"/>
      <c r="N107" s="6"/>
      <c r="R107" s="7"/>
      <c r="S107" s="55"/>
      <c r="T107" s="6"/>
      <c r="X107" s="10"/>
      <c r="Y107" s="7"/>
      <c r="Z107" s="55"/>
      <c r="AA107" s="55"/>
      <c r="AB107" s="6"/>
    </row>
    <row r="108" spans="1:28" x14ac:dyDescent="0.15">
      <c r="A108" s="55" t="s">
        <v>497</v>
      </c>
      <c r="B108" s="7" t="s">
        <v>89</v>
      </c>
      <c r="C108" s="8" t="s">
        <v>105</v>
      </c>
      <c r="D108" s="8" t="s">
        <v>7</v>
      </c>
      <c r="E108" s="55" t="s">
        <v>4</v>
      </c>
      <c r="F108" s="55">
        <v>37</v>
      </c>
      <c r="G108" s="55">
        <v>3.1244406024418501E-2</v>
      </c>
      <c r="H108" s="55">
        <v>0.111861576715647</v>
      </c>
      <c r="I108" s="55">
        <f t="shared" si="16"/>
        <v>-0.18800428433824962</v>
      </c>
      <c r="J108" s="55">
        <f t="shared" si="17"/>
        <v>0.25049309638708661</v>
      </c>
      <c r="K108" s="55">
        <f t="shared" si="18"/>
        <v>1.0317376359678176</v>
      </c>
      <c r="L108" s="55">
        <f t="shared" si="19"/>
        <v>0.8286111571746011</v>
      </c>
      <c r="M108" s="55">
        <f t="shared" si="19"/>
        <v>1.2846587211088665</v>
      </c>
      <c r="N108" s="6">
        <v>0.78000453834286598</v>
      </c>
      <c r="O108" s="1">
        <v>46.935763327478099</v>
      </c>
      <c r="P108" s="1">
        <v>36</v>
      </c>
      <c r="Q108" s="1">
        <v>0.104866914115294</v>
      </c>
      <c r="R108" s="7">
        <v>-4.77117795892903E-2</v>
      </c>
      <c r="S108" s="55">
        <v>1.39931790562146E-2</v>
      </c>
      <c r="T108" s="6">
        <v>1.65352459213341E-3</v>
      </c>
      <c r="U108" s="1">
        <v>6.6627569356506704E-3</v>
      </c>
      <c r="V108" s="10">
        <v>5.7013268104508603E-5</v>
      </c>
      <c r="W108" s="1" t="b">
        <v>1</v>
      </c>
      <c r="X108" s="10">
        <v>1.0755708970173899E-173</v>
      </c>
      <c r="Y108" s="7">
        <v>37</v>
      </c>
      <c r="Z108" s="55">
        <v>9.4351632031791893E-2</v>
      </c>
      <c r="AA108" s="55">
        <v>0.13236638418063301</v>
      </c>
      <c r="AB108" s="6">
        <v>0.47596544206179398</v>
      </c>
    </row>
    <row r="109" spans="1:28" x14ac:dyDescent="0.15">
      <c r="A109" s="55" t="s">
        <v>497</v>
      </c>
      <c r="B109" s="7" t="s">
        <v>89</v>
      </c>
      <c r="C109" s="8" t="s">
        <v>105</v>
      </c>
      <c r="D109" s="8" t="s">
        <v>7</v>
      </c>
      <c r="E109" s="55" t="s">
        <v>3</v>
      </c>
      <c r="F109" s="55">
        <v>37</v>
      </c>
      <c r="G109" s="55">
        <v>0.80902091833948098</v>
      </c>
      <c r="H109" s="55">
        <v>0.24838650916112801</v>
      </c>
      <c r="I109" s="55">
        <f t="shared" si="16"/>
        <v>0.32218336038367007</v>
      </c>
      <c r="J109" s="55">
        <f t="shared" si="17"/>
        <v>1.2958584762952918</v>
      </c>
      <c r="K109" s="55">
        <f t="shared" si="18"/>
        <v>2.2457081782639472</v>
      </c>
      <c r="L109" s="55">
        <f t="shared" si="19"/>
        <v>1.3801378153571782</v>
      </c>
      <c r="M109" s="55">
        <f t="shared" si="19"/>
        <v>3.654131613382682</v>
      </c>
      <c r="N109" s="6">
        <v>2.5038342661076502E-3</v>
      </c>
      <c r="O109" s="1">
        <v>35.232765242101301</v>
      </c>
      <c r="P109" s="1">
        <v>35</v>
      </c>
      <c r="Q109" s="1">
        <v>0.45719454629421102</v>
      </c>
      <c r="R109" s="7"/>
      <c r="S109" s="55"/>
      <c r="T109" s="6"/>
      <c r="V109" s="10"/>
      <c r="X109" s="10"/>
      <c r="Y109" s="7"/>
      <c r="Z109" s="55"/>
      <c r="AA109" s="55"/>
      <c r="AB109" s="6"/>
    </row>
    <row r="110" spans="1:28" x14ac:dyDescent="0.15">
      <c r="A110" s="55" t="s">
        <v>497</v>
      </c>
      <c r="B110" s="7" t="s">
        <v>89</v>
      </c>
      <c r="C110" s="8" t="s">
        <v>105</v>
      </c>
      <c r="D110" s="8" t="s">
        <v>7</v>
      </c>
      <c r="E110" s="55" t="s">
        <v>2</v>
      </c>
      <c r="F110" s="55">
        <v>37</v>
      </c>
      <c r="G110" s="55">
        <v>-0.14809279489430099</v>
      </c>
      <c r="H110" s="55">
        <v>0.32836077065756702</v>
      </c>
      <c r="I110" s="55">
        <f t="shared" si="16"/>
        <v>-0.79167990538313227</v>
      </c>
      <c r="J110" s="55">
        <f t="shared" si="17"/>
        <v>0.49549431559453033</v>
      </c>
      <c r="K110" s="55">
        <f t="shared" si="18"/>
        <v>0.86235108945092842</v>
      </c>
      <c r="L110" s="55">
        <f t="shared" si="19"/>
        <v>0.45308301900284037</v>
      </c>
      <c r="M110" s="55">
        <f t="shared" si="19"/>
        <v>1.6413093633785938</v>
      </c>
      <c r="N110" s="6">
        <v>0.65468996833506898</v>
      </c>
      <c r="R110" s="7"/>
      <c r="S110" s="55"/>
      <c r="T110" s="6"/>
      <c r="V110" s="10"/>
      <c r="X110" s="10"/>
      <c r="Y110" s="7"/>
      <c r="Z110" s="55"/>
      <c r="AA110" s="55"/>
      <c r="AB110" s="6"/>
    </row>
    <row r="111" spans="1:28" x14ac:dyDescent="0.15">
      <c r="A111" s="55" t="s">
        <v>497</v>
      </c>
      <c r="B111" s="7" t="s">
        <v>89</v>
      </c>
      <c r="C111" s="8" t="s">
        <v>105</v>
      </c>
      <c r="D111" s="8" t="s">
        <v>7</v>
      </c>
      <c r="E111" s="55" t="s">
        <v>1</v>
      </c>
      <c r="F111" s="55">
        <v>37</v>
      </c>
      <c r="G111" s="55">
        <v>-1.0832798491692199E-3</v>
      </c>
      <c r="H111" s="55">
        <v>0.14095705825600699</v>
      </c>
      <c r="I111" s="55">
        <f t="shared" si="16"/>
        <v>-0.27735911403094293</v>
      </c>
      <c r="J111" s="55">
        <f t="shared" si="17"/>
        <v>0.27519255433260448</v>
      </c>
      <c r="K111" s="55">
        <f t="shared" si="18"/>
        <v>0.99891730668663337</v>
      </c>
      <c r="L111" s="55">
        <f t="shared" si="19"/>
        <v>0.75778231797897422</v>
      </c>
      <c r="M111" s="55">
        <f t="shared" si="19"/>
        <v>1.3167842029612571</v>
      </c>
      <c r="N111" s="6">
        <v>0.99386817681029405</v>
      </c>
      <c r="R111" s="7"/>
      <c r="S111" s="55"/>
      <c r="T111" s="6"/>
      <c r="V111" s="10"/>
      <c r="X111" s="10"/>
      <c r="Y111" s="7"/>
      <c r="Z111" s="55"/>
      <c r="AA111" s="55"/>
      <c r="AB111" s="6"/>
    </row>
    <row r="112" spans="1:28" x14ac:dyDescent="0.15">
      <c r="A112" s="55" t="s">
        <v>497</v>
      </c>
      <c r="B112" s="7" t="s">
        <v>89</v>
      </c>
      <c r="C112" s="8" t="s">
        <v>105</v>
      </c>
      <c r="D112" s="8" t="s">
        <v>7</v>
      </c>
      <c r="E112" s="55" t="s">
        <v>0</v>
      </c>
      <c r="F112" s="55">
        <v>37</v>
      </c>
      <c r="G112" s="55">
        <v>-0.17787863363150999</v>
      </c>
      <c r="H112" s="55">
        <v>0.331759867086798</v>
      </c>
      <c r="I112" s="55">
        <f t="shared" si="16"/>
        <v>-0.82812797312163411</v>
      </c>
      <c r="J112" s="55">
        <f t="shared" si="17"/>
        <v>0.47237070585861407</v>
      </c>
      <c r="K112" s="55">
        <f t="shared" si="18"/>
        <v>0.83704400631558684</v>
      </c>
      <c r="L112" s="55">
        <f t="shared" si="19"/>
        <v>0.43686634684683945</v>
      </c>
      <c r="M112" s="55">
        <f t="shared" si="19"/>
        <v>1.6037918085608132</v>
      </c>
      <c r="N112" s="6">
        <v>0.59514100102136303</v>
      </c>
      <c r="R112" s="7"/>
      <c r="S112" s="55"/>
      <c r="T112" s="6"/>
      <c r="V112" s="10"/>
      <c r="X112" s="10"/>
      <c r="Y112" s="7"/>
      <c r="Z112" s="55"/>
      <c r="AA112" s="55"/>
      <c r="AB112" s="6"/>
    </row>
    <row r="113" spans="1:28" x14ac:dyDescent="0.15">
      <c r="A113" s="7"/>
      <c r="B113" s="7"/>
      <c r="C113" s="8"/>
      <c r="D113" s="8"/>
      <c r="E113" s="55"/>
      <c r="F113" s="55"/>
      <c r="G113" s="55"/>
      <c r="H113" s="55"/>
      <c r="I113" s="55"/>
      <c r="J113" s="55"/>
      <c r="K113" s="55"/>
      <c r="L113" s="55"/>
      <c r="M113" s="55"/>
      <c r="N113" s="6"/>
      <c r="R113" s="7"/>
      <c r="S113" s="55"/>
      <c r="T113" s="6"/>
      <c r="V113" s="10"/>
      <c r="X113" s="10"/>
      <c r="Y113" s="7"/>
      <c r="Z113" s="55"/>
      <c r="AA113" s="55"/>
      <c r="AB113" s="6"/>
    </row>
    <row r="114" spans="1:28" x14ac:dyDescent="0.15">
      <c r="A114" s="55" t="s">
        <v>497</v>
      </c>
      <c r="B114" s="7" t="s">
        <v>88</v>
      </c>
      <c r="C114" s="8" t="s">
        <v>104</v>
      </c>
      <c r="D114" s="8" t="s">
        <v>7</v>
      </c>
      <c r="E114" s="55" t="s">
        <v>4</v>
      </c>
      <c r="F114" s="55">
        <v>38</v>
      </c>
      <c r="G114" s="55">
        <v>-9.3941298007818204E-3</v>
      </c>
      <c r="H114" s="55">
        <v>0.14636586490841499</v>
      </c>
      <c r="I114" s="55">
        <f t="shared" si="16"/>
        <v>-0.29627122502127518</v>
      </c>
      <c r="J114" s="55">
        <f t="shared" si="17"/>
        <v>0.27748296541971157</v>
      </c>
      <c r="K114" s="55">
        <f t="shared" si="18"/>
        <v>0.99064985718898346</v>
      </c>
      <c r="L114" s="55">
        <f t="shared" si="19"/>
        <v>0.74358572161433922</v>
      </c>
      <c r="M114" s="55">
        <f t="shared" si="19"/>
        <v>1.319803636651256</v>
      </c>
      <c r="N114" s="6">
        <v>0.94882489707937201</v>
      </c>
      <c r="O114" s="1">
        <v>20.928243314206501</v>
      </c>
      <c r="P114" s="1">
        <v>37</v>
      </c>
      <c r="Q114" s="1">
        <v>0.98452791235846504</v>
      </c>
      <c r="R114" s="7">
        <v>4.1032526147077404E-3</v>
      </c>
      <c r="S114" s="55">
        <v>2.00785315559198E-2</v>
      </c>
      <c r="T114" s="6">
        <v>0.83922301148453604</v>
      </c>
      <c r="U114" s="1">
        <v>7.4161564586291799E-3</v>
      </c>
      <c r="V114" s="1">
        <v>2.4742194577972798E-3</v>
      </c>
      <c r="W114" s="1" t="b">
        <v>1</v>
      </c>
      <c r="X114" s="1">
        <v>2.18599932833392E-4</v>
      </c>
      <c r="Y114" s="7">
        <v>38</v>
      </c>
      <c r="Z114" s="55">
        <v>-1.3652533871446E-2</v>
      </c>
      <c r="AA114" s="55">
        <v>0.15869317603527799</v>
      </c>
      <c r="AB114" s="6">
        <v>0.93144176790640298</v>
      </c>
    </row>
    <row r="115" spans="1:28" x14ac:dyDescent="0.15">
      <c r="A115" s="55" t="s">
        <v>497</v>
      </c>
      <c r="B115" s="7" t="s">
        <v>88</v>
      </c>
      <c r="C115" s="8" t="s">
        <v>104</v>
      </c>
      <c r="D115" s="8" t="s">
        <v>7</v>
      </c>
      <c r="E115" s="55" t="s">
        <v>3</v>
      </c>
      <c r="F115" s="55">
        <v>38</v>
      </c>
      <c r="G115" s="55">
        <v>-7.1528000135854197E-2</v>
      </c>
      <c r="H115" s="55">
        <v>0.33743721425419398</v>
      </c>
      <c r="I115" s="55">
        <f t="shared" si="16"/>
        <v>-0.73290494007407436</v>
      </c>
      <c r="J115" s="55">
        <f t="shared" si="17"/>
        <v>0.58984893980236608</v>
      </c>
      <c r="K115" s="55">
        <f t="shared" si="18"/>
        <v>0.93097020993756008</v>
      </c>
      <c r="L115" s="55">
        <f t="shared" si="19"/>
        <v>0.48051110472246966</v>
      </c>
      <c r="M115" s="55">
        <f t="shared" si="19"/>
        <v>1.8037159251330324</v>
      </c>
      <c r="N115" s="6">
        <v>0.83332271083838505</v>
      </c>
      <c r="O115" s="1">
        <v>20.8864802250969</v>
      </c>
      <c r="P115" s="1">
        <v>36</v>
      </c>
      <c r="Q115" s="1">
        <v>0.97912767277898305</v>
      </c>
      <c r="R115" s="7"/>
      <c r="S115" s="55"/>
      <c r="T115" s="6"/>
      <c r="Y115" s="7"/>
      <c r="Z115" s="55"/>
      <c r="AA115" s="55"/>
      <c r="AB115" s="6"/>
    </row>
    <row r="116" spans="1:28" x14ac:dyDescent="0.15">
      <c r="A116" s="55" t="s">
        <v>497</v>
      </c>
      <c r="B116" s="7" t="s">
        <v>88</v>
      </c>
      <c r="C116" s="8" t="s">
        <v>104</v>
      </c>
      <c r="D116" s="8" t="s">
        <v>7</v>
      </c>
      <c r="E116" s="55" t="s">
        <v>2</v>
      </c>
      <c r="F116" s="55">
        <v>38</v>
      </c>
      <c r="G116" s="55">
        <v>-0.32299376084799902</v>
      </c>
      <c r="H116" s="55">
        <v>0.40935244615774102</v>
      </c>
      <c r="I116" s="55">
        <f t="shared" si="16"/>
        <v>-1.1253245553171713</v>
      </c>
      <c r="J116" s="55">
        <f t="shared" si="17"/>
        <v>0.47933703362117341</v>
      </c>
      <c r="K116" s="55">
        <f t="shared" si="18"/>
        <v>0.72397837136492849</v>
      </c>
      <c r="L116" s="55">
        <f t="shared" si="19"/>
        <v>0.32454711677080722</v>
      </c>
      <c r="M116" s="55">
        <f t="shared" si="19"/>
        <v>1.6150033542721673</v>
      </c>
      <c r="N116" s="6">
        <v>0.43511811378498499</v>
      </c>
      <c r="R116" s="7"/>
      <c r="S116" s="55"/>
      <c r="T116" s="6"/>
      <c r="Y116" s="7"/>
      <c r="Z116" s="55"/>
      <c r="AA116" s="55"/>
      <c r="AB116" s="6"/>
    </row>
    <row r="117" spans="1:28" x14ac:dyDescent="0.15">
      <c r="A117" s="55" t="s">
        <v>497</v>
      </c>
      <c r="B117" s="7" t="s">
        <v>88</v>
      </c>
      <c r="C117" s="8" t="s">
        <v>104</v>
      </c>
      <c r="D117" s="8" t="s">
        <v>7</v>
      </c>
      <c r="E117" s="55" t="s">
        <v>1</v>
      </c>
      <c r="F117" s="55">
        <v>38</v>
      </c>
      <c r="G117" s="55">
        <v>6.5808999774716506E-2</v>
      </c>
      <c r="H117" s="55">
        <v>0.200833966052923</v>
      </c>
      <c r="I117" s="55">
        <f t="shared" si="16"/>
        <v>-0.32782557368901261</v>
      </c>
      <c r="J117" s="55">
        <f t="shared" si="17"/>
        <v>0.45944357323844559</v>
      </c>
      <c r="K117" s="55">
        <f t="shared" si="18"/>
        <v>1.0680227051061557</v>
      </c>
      <c r="L117" s="55">
        <f t="shared" si="19"/>
        <v>0.72048868092839347</v>
      </c>
      <c r="M117" s="55">
        <f t="shared" si="19"/>
        <v>1.5831928090146323</v>
      </c>
      <c r="N117" s="6">
        <v>0.74315465939844605</v>
      </c>
      <c r="R117" s="7"/>
      <c r="S117" s="55"/>
      <c r="T117" s="6"/>
      <c r="Y117" s="7"/>
      <c r="Z117" s="55"/>
      <c r="AA117" s="55"/>
      <c r="AB117" s="6"/>
    </row>
    <row r="118" spans="1:28" x14ac:dyDescent="0.15">
      <c r="A118" s="55" t="s">
        <v>497</v>
      </c>
      <c r="B118" s="7" t="s">
        <v>88</v>
      </c>
      <c r="C118" s="8" t="s">
        <v>104</v>
      </c>
      <c r="D118" s="8" t="s">
        <v>7</v>
      </c>
      <c r="E118" s="55" t="s">
        <v>0</v>
      </c>
      <c r="F118" s="55">
        <v>38</v>
      </c>
      <c r="G118" s="55">
        <v>-0.264661520028658</v>
      </c>
      <c r="H118" s="55">
        <v>0.349533991119586</v>
      </c>
      <c r="I118" s="55">
        <f t="shared" si="16"/>
        <v>-0.94974814262304652</v>
      </c>
      <c r="J118" s="55">
        <f t="shared" si="17"/>
        <v>0.42042510256573057</v>
      </c>
      <c r="K118" s="55">
        <f t="shared" si="18"/>
        <v>0.76746567777766672</v>
      </c>
      <c r="L118" s="55">
        <f t="shared" si="19"/>
        <v>0.38683843930116363</v>
      </c>
      <c r="M118" s="55">
        <f t="shared" si="19"/>
        <v>1.5226086829188632</v>
      </c>
      <c r="N118" s="6">
        <v>0.45373486055186202</v>
      </c>
      <c r="R118" s="7"/>
      <c r="S118" s="55"/>
      <c r="T118" s="6"/>
      <c r="Y118" s="7"/>
      <c r="Z118" s="55"/>
      <c r="AA118" s="55"/>
      <c r="AB118" s="6"/>
    </row>
    <row r="119" spans="1:28" x14ac:dyDescent="0.15">
      <c r="A119" s="7"/>
      <c r="B119" s="7"/>
      <c r="C119" s="8"/>
      <c r="D119" s="8"/>
      <c r="E119" s="55"/>
      <c r="F119" s="55"/>
      <c r="G119" s="55"/>
      <c r="H119" s="55"/>
      <c r="I119" s="55"/>
      <c r="J119" s="55"/>
      <c r="K119" s="55"/>
      <c r="L119" s="55"/>
      <c r="M119" s="55"/>
      <c r="N119" s="6"/>
      <c r="R119" s="7"/>
      <c r="S119" s="55"/>
      <c r="T119" s="6"/>
      <c r="Y119" s="7"/>
      <c r="Z119" s="55"/>
      <c r="AA119" s="55"/>
      <c r="AB119" s="6"/>
    </row>
    <row r="120" spans="1:28" x14ac:dyDescent="0.15">
      <c r="A120" s="55" t="s">
        <v>497</v>
      </c>
      <c r="B120" s="7" t="s">
        <v>87</v>
      </c>
      <c r="C120" s="8" t="s">
        <v>107</v>
      </c>
      <c r="D120" s="8" t="s">
        <v>7</v>
      </c>
      <c r="E120" s="55" t="s">
        <v>4</v>
      </c>
      <c r="F120" s="55">
        <v>38</v>
      </c>
      <c r="G120" s="55">
        <v>-6.14820832234469E-2</v>
      </c>
      <c r="H120" s="55">
        <v>6.8573498195568405E-2</v>
      </c>
      <c r="I120" s="55">
        <f t="shared" si="16"/>
        <v>-0.19588613968676097</v>
      </c>
      <c r="J120" s="55">
        <f t="shared" si="17"/>
        <v>7.2921973239867183E-2</v>
      </c>
      <c r="K120" s="55">
        <f t="shared" si="18"/>
        <v>0.94036979398397114</v>
      </c>
      <c r="L120" s="55">
        <f t="shared" si="19"/>
        <v>0.82210583457726916</v>
      </c>
      <c r="M120" s="55">
        <f t="shared" si="19"/>
        <v>1.075646604420665</v>
      </c>
      <c r="N120" s="6">
        <v>0.36993952278876702</v>
      </c>
      <c r="O120" s="1">
        <v>51.819422911042402</v>
      </c>
      <c r="P120" s="1">
        <v>37</v>
      </c>
      <c r="Q120" s="1">
        <v>5.3671813751691402E-2</v>
      </c>
      <c r="R120" s="7">
        <v>-2.03380496293551E-2</v>
      </c>
      <c r="S120" s="55">
        <v>8.96162994053387E-3</v>
      </c>
      <c r="T120" s="6">
        <v>2.9330246010642901E-2</v>
      </c>
      <c r="U120" s="1">
        <v>7.0239287607345704E-3</v>
      </c>
      <c r="V120" s="1">
        <v>2.44862821423637E-4</v>
      </c>
      <c r="W120" s="1" t="b">
        <v>1</v>
      </c>
      <c r="X120" s="10">
        <v>1.3407177666695E-102</v>
      </c>
      <c r="Y120" s="7">
        <v>38</v>
      </c>
      <c r="Z120" s="55">
        <v>-4.5755300010069298E-2</v>
      </c>
      <c r="AA120" s="55">
        <v>7.7984368583798105E-2</v>
      </c>
      <c r="AB120" s="6">
        <v>0.557389092098307</v>
      </c>
    </row>
    <row r="121" spans="1:28" x14ac:dyDescent="0.15">
      <c r="A121" s="55" t="s">
        <v>497</v>
      </c>
      <c r="B121" s="7" t="s">
        <v>87</v>
      </c>
      <c r="C121" s="8" t="s">
        <v>107</v>
      </c>
      <c r="D121" s="8" t="s">
        <v>7</v>
      </c>
      <c r="E121" s="55" t="s">
        <v>3</v>
      </c>
      <c r="F121" s="55">
        <v>38</v>
      </c>
      <c r="G121" s="55">
        <v>0.252463291676298</v>
      </c>
      <c r="H121" s="55">
        <v>0.15285481518977301</v>
      </c>
      <c r="I121" s="55">
        <f t="shared" si="16"/>
        <v>-4.7132146095657079E-2</v>
      </c>
      <c r="J121" s="55">
        <f t="shared" si="17"/>
        <v>0.55205872944825307</v>
      </c>
      <c r="K121" s="55">
        <f t="shared" si="18"/>
        <v>1.287192244617956</v>
      </c>
      <c r="L121" s="55">
        <f t="shared" si="19"/>
        <v>0.95396132699591585</v>
      </c>
      <c r="M121" s="55">
        <f t="shared" si="19"/>
        <v>1.7368249924996226</v>
      </c>
      <c r="N121" s="6">
        <v>0.10730278846625201</v>
      </c>
      <c r="O121" s="1">
        <v>45.333636398977703</v>
      </c>
      <c r="P121" s="1">
        <v>36</v>
      </c>
      <c r="Q121" s="1">
        <v>0.13692724023064701</v>
      </c>
      <c r="R121" s="7"/>
      <c r="S121" s="55"/>
      <c r="T121" s="6"/>
      <c r="X121" s="10"/>
      <c r="Y121" s="7"/>
      <c r="Z121" s="55"/>
      <c r="AA121" s="55"/>
      <c r="AB121" s="6"/>
    </row>
    <row r="122" spans="1:28" x14ac:dyDescent="0.15">
      <c r="A122" s="55" t="s">
        <v>497</v>
      </c>
      <c r="B122" s="7" t="s">
        <v>87</v>
      </c>
      <c r="C122" s="8" t="s">
        <v>107</v>
      </c>
      <c r="D122" s="8" t="s">
        <v>7</v>
      </c>
      <c r="E122" s="55" t="s">
        <v>2</v>
      </c>
      <c r="F122" s="55">
        <v>38</v>
      </c>
      <c r="G122" s="55">
        <v>0.216569941743014</v>
      </c>
      <c r="H122" s="55">
        <v>0.214006984854579</v>
      </c>
      <c r="I122" s="55">
        <f t="shared" si="16"/>
        <v>-0.20288374857196081</v>
      </c>
      <c r="J122" s="55">
        <f t="shared" si="17"/>
        <v>0.63602363205798884</v>
      </c>
      <c r="K122" s="55">
        <f t="shared" si="18"/>
        <v>1.24180993666799</v>
      </c>
      <c r="L122" s="55">
        <f t="shared" si="19"/>
        <v>0.81637314045281983</v>
      </c>
      <c r="M122" s="55">
        <f t="shared" si="19"/>
        <v>1.8889547467865018</v>
      </c>
      <c r="N122" s="6">
        <v>0.31812184708230601</v>
      </c>
      <c r="R122" s="7"/>
      <c r="S122" s="55"/>
      <c r="T122" s="6"/>
      <c r="X122" s="10"/>
      <c r="Y122" s="7"/>
      <c r="Z122" s="55"/>
      <c r="AA122" s="55"/>
      <c r="AB122" s="6"/>
    </row>
    <row r="123" spans="1:28" x14ac:dyDescent="0.15">
      <c r="A123" s="55" t="s">
        <v>497</v>
      </c>
      <c r="B123" s="7" t="s">
        <v>87</v>
      </c>
      <c r="C123" s="8" t="s">
        <v>107</v>
      </c>
      <c r="D123" s="8" t="s">
        <v>7</v>
      </c>
      <c r="E123" s="55" t="s">
        <v>1</v>
      </c>
      <c r="F123" s="55">
        <v>38</v>
      </c>
      <c r="G123" s="55">
        <v>5.6079567526575301E-2</v>
      </c>
      <c r="H123" s="55">
        <v>8.9936524762735504E-2</v>
      </c>
      <c r="I123" s="55">
        <f t="shared" si="16"/>
        <v>-0.12019602100838628</v>
      </c>
      <c r="J123" s="55">
        <f t="shared" si="17"/>
        <v>0.23235515606153689</v>
      </c>
      <c r="K123" s="55">
        <f t="shared" si="18"/>
        <v>1.0576818375163275</v>
      </c>
      <c r="L123" s="55">
        <f t="shared" si="19"/>
        <v>0.88674659871730044</v>
      </c>
      <c r="M123" s="55">
        <f t="shared" si="19"/>
        <v>1.2615677026899539</v>
      </c>
      <c r="N123" s="6">
        <v>0.53292573058939396</v>
      </c>
      <c r="R123" s="7"/>
      <c r="S123" s="55"/>
      <c r="T123" s="6"/>
      <c r="X123" s="10"/>
      <c r="Y123" s="7"/>
      <c r="Z123" s="55"/>
      <c r="AA123" s="55"/>
      <c r="AB123" s="6"/>
    </row>
    <row r="124" spans="1:28" x14ac:dyDescent="0.15">
      <c r="A124" s="55" t="s">
        <v>497</v>
      </c>
      <c r="B124" s="7" t="s">
        <v>87</v>
      </c>
      <c r="C124" s="8" t="s">
        <v>107</v>
      </c>
      <c r="D124" s="8" t="s">
        <v>7</v>
      </c>
      <c r="E124" s="55" t="s">
        <v>0</v>
      </c>
      <c r="F124" s="55">
        <v>38</v>
      </c>
      <c r="G124" s="55">
        <v>0.18299067157718299</v>
      </c>
      <c r="H124" s="55">
        <v>0.16217571744592699</v>
      </c>
      <c r="I124" s="55">
        <f t="shared" si="16"/>
        <v>-0.13487373461683391</v>
      </c>
      <c r="J124" s="55">
        <f t="shared" si="17"/>
        <v>0.50085507777119986</v>
      </c>
      <c r="K124" s="55">
        <f t="shared" si="18"/>
        <v>1.2008032064285545</v>
      </c>
      <c r="L124" s="55">
        <f t="shared" si="19"/>
        <v>0.87382623872749843</v>
      </c>
      <c r="M124" s="55">
        <f t="shared" si="19"/>
        <v>1.65013165851931</v>
      </c>
      <c r="N124" s="6">
        <v>0.26643638362141198</v>
      </c>
      <c r="R124" s="7"/>
      <c r="S124" s="55"/>
      <c r="T124" s="6"/>
      <c r="X124" s="10"/>
      <c r="Y124" s="7"/>
      <c r="Z124" s="55"/>
      <c r="AA124" s="55"/>
      <c r="AB124" s="6"/>
    </row>
    <row r="125" spans="1:28" x14ac:dyDescent="0.15">
      <c r="A125" s="7"/>
      <c r="B125" s="7"/>
      <c r="C125" s="8"/>
      <c r="D125" s="8"/>
      <c r="E125" s="55"/>
      <c r="F125" s="55"/>
      <c r="G125" s="55"/>
      <c r="H125" s="55"/>
      <c r="I125" s="55"/>
      <c r="J125" s="55"/>
      <c r="K125" s="55"/>
      <c r="L125" s="55"/>
      <c r="M125" s="55"/>
      <c r="N125" s="6"/>
      <c r="R125" s="7"/>
      <c r="S125" s="55"/>
      <c r="T125" s="6"/>
      <c r="X125" s="10"/>
      <c r="Y125" s="7"/>
      <c r="Z125" s="55"/>
      <c r="AA125" s="55"/>
      <c r="AB125" s="6"/>
    </row>
    <row r="126" spans="1:28" x14ac:dyDescent="0.15">
      <c r="A126" s="55" t="s">
        <v>497</v>
      </c>
      <c r="B126" s="7" t="s">
        <v>91</v>
      </c>
      <c r="C126" s="8" t="s">
        <v>109</v>
      </c>
      <c r="D126" s="8" t="s">
        <v>7</v>
      </c>
      <c r="E126" s="55" t="s">
        <v>4</v>
      </c>
      <c r="F126" s="55">
        <v>38</v>
      </c>
      <c r="G126" s="55">
        <v>-2.6479241025086898E-2</v>
      </c>
      <c r="H126" s="55">
        <v>5.7296034051165401E-2</v>
      </c>
      <c r="I126" s="55">
        <f t="shared" si="16"/>
        <v>-0.13877946776537109</v>
      </c>
      <c r="J126" s="55">
        <f t="shared" si="17"/>
        <v>8.5820985715197279E-2</v>
      </c>
      <c r="K126" s="55">
        <f t="shared" si="18"/>
        <v>0.97386826013248029</v>
      </c>
      <c r="L126" s="55">
        <f t="shared" si="19"/>
        <v>0.87041996295309787</v>
      </c>
      <c r="M126" s="55">
        <f t="shared" si="19"/>
        <v>1.0896112548656807</v>
      </c>
      <c r="N126" s="6">
        <v>0.64397527204544003</v>
      </c>
      <c r="O126" s="1">
        <v>53.2068488143113</v>
      </c>
      <c r="P126" s="1">
        <v>37</v>
      </c>
      <c r="Q126" s="1">
        <v>4.1087809676045299E-2</v>
      </c>
      <c r="R126" s="7">
        <v>-1.3644101209574299E-2</v>
      </c>
      <c r="S126" s="55">
        <v>7.6626784781259902E-3</v>
      </c>
      <c r="T126" s="6">
        <v>8.3420072456806105E-2</v>
      </c>
      <c r="U126" s="1">
        <v>7.0239287607345704E-3</v>
      </c>
      <c r="V126" s="10">
        <v>3.7749405979119599E-5</v>
      </c>
      <c r="W126" s="1" t="b">
        <v>1</v>
      </c>
      <c r="X126" s="10">
        <v>1.18727033704906E-200</v>
      </c>
      <c r="Y126" s="7">
        <v>38</v>
      </c>
      <c r="Z126" s="55">
        <v>-8.5855569891562095E-3</v>
      </c>
      <c r="AA126" s="55">
        <v>5.6145308170488399E-2</v>
      </c>
      <c r="AB126" s="6">
        <v>0.87846394161702901</v>
      </c>
    </row>
    <row r="127" spans="1:28" x14ac:dyDescent="0.15">
      <c r="A127" s="55" t="s">
        <v>497</v>
      </c>
      <c r="B127" s="7" t="s">
        <v>91</v>
      </c>
      <c r="C127" s="8" t="s">
        <v>109</v>
      </c>
      <c r="D127" s="8" t="s">
        <v>7</v>
      </c>
      <c r="E127" s="55" t="s">
        <v>3</v>
      </c>
      <c r="F127" s="55">
        <v>38</v>
      </c>
      <c r="G127" s="55">
        <v>0.18190699997076901</v>
      </c>
      <c r="H127" s="55">
        <v>0.12960486950348299</v>
      </c>
      <c r="I127" s="55">
        <f t="shared" si="16"/>
        <v>-7.2118544256057654E-2</v>
      </c>
      <c r="J127" s="55">
        <f t="shared" si="17"/>
        <v>0.43593254419759564</v>
      </c>
      <c r="K127" s="55">
        <f t="shared" si="18"/>
        <v>1.1995026349123457</v>
      </c>
      <c r="L127" s="55">
        <f t="shared" si="19"/>
        <v>0.93042059325641946</v>
      </c>
      <c r="M127" s="55">
        <f t="shared" si="19"/>
        <v>1.5464044772761512</v>
      </c>
      <c r="N127" s="6">
        <v>0.16902020424913899</v>
      </c>
      <c r="O127" s="1">
        <v>48.9002242960579</v>
      </c>
      <c r="P127" s="1">
        <v>36</v>
      </c>
      <c r="Q127" s="1">
        <v>7.4119791750947406E-2</v>
      </c>
      <c r="R127" s="7"/>
      <c r="S127" s="55"/>
      <c r="T127" s="6"/>
      <c r="V127" s="10"/>
      <c r="X127" s="10"/>
      <c r="Y127" s="7"/>
      <c r="Z127" s="55"/>
      <c r="AA127" s="55"/>
      <c r="AB127" s="6"/>
    </row>
    <row r="128" spans="1:28" x14ac:dyDescent="0.15">
      <c r="A128" s="55" t="s">
        <v>497</v>
      </c>
      <c r="B128" s="7" t="s">
        <v>91</v>
      </c>
      <c r="C128" s="8" t="s">
        <v>109</v>
      </c>
      <c r="D128" s="8" t="s">
        <v>7</v>
      </c>
      <c r="E128" s="55" t="s">
        <v>2</v>
      </c>
      <c r="F128" s="55">
        <v>38</v>
      </c>
      <c r="G128" s="55">
        <v>4.5593887564928402E-2</v>
      </c>
      <c r="H128" s="55">
        <v>0.13713899829168999</v>
      </c>
      <c r="I128" s="55">
        <f t="shared" si="16"/>
        <v>-0.22319854908678396</v>
      </c>
      <c r="J128" s="55">
        <f t="shared" si="17"/>
        <v>0.31438632421664076</v>
      </c>
      <c r="K128" s="55">
        <f t="shared" si="18"/>
        <v>1.0466492673520977</v>
      </c>
      <c r="L128" s="55">
        <f t="shared" si="19"/>
        <v>0.79995600299182046</v>
      </c>
      <c r="M128" s="55">
        <f t="shared" si="19"/>
        <v>1.3694186739666034</v>
      </c>
      <c r="N128" s="6">
        <v>0.74141463805059604</v>
      </c>
      <c r="R128" s="7"/>
      <c r="S128" s="55"/>
      <c r="T128" s="6"/>
      <c r="V128" s="10"/>
      <c r="X128" s="10"/>
      <c r="Y128" s="7"/>
      <c r="Z128" s="55"/>
      <c r="AA128" s="55"/>
      <c r="AB128" s="6"/>
    </row>
    <row r="129" spans="1:28" x14ac:dyDescent="0.15">
      <c r="A129" s="55" t="s">
        <v>497</v>
      </c>
      <c r="B129" s="7" t="s">
        <v>91</v>
      </c>
      <c r="C129" s="8" t="s">
        <v>109</v>
      </c>
      <c r="D129" s="8" t="s">
        <v>7</v>
      </c>
      <c r="E129" s="55" t="s">
        <v>1</v>
      </c>
      <c r="F129" s="55">
        <v>38</v>
      </c>
      <c r="G129" s="55">
        <v>9.7663661757692206E-3</v>
      </c>
      <c r="H129" s="55">
        <v>7.2946636005878807E-2</v>
      </c>
      <c r="I129" s="55">
        <f t="shared" si="16"/>
        <v>-0.13320904039575324</v>
      </c>
      <c r="J129" s="55">
        <f t="shared" si="17"/>
        <v>0.1527417727472917</v>
      </c>
      <c r="K129" s="55">
        <f t="shared" si="18"/>
        <v>1.0098142127654954</v>
      </c>
      <c r="L129" s="55">
        <f t="shared" si="19"/>
        <v>0.87528210366610315</v>
      </c>
      <c r="M129" s="55">
        <f t="shared" si="19"/>
        <v>1.1650240991242695</v>
      </c>
      <c r="N129" s="6">
        <v>0.89349453276095403</v>
      </c>
      <c r="R129" s="7"/>
      <c r="S129" s="55"/>
      <c r="T129" s="6"/>
      <c r="V129" s="10"/>
      <c r="X129" s="10"/>
      <c r="Y129" s="7"/>
      <c r="Z129" s="55"/>
      <c r="AA129" s="55"/>
      <c r="AB129" s="6"/>
    </row>
    <row r="130" spans="1:28" x14ac:dyDescent="0.15">
      <c r="A130" s="55" t="s">
        <v>497</v>
      </c>
      <c r="B130" s="7" t="s">
        <v>91</v>
      </c>
      <c r="C130" s="8" t="s">
        <v>109</v>
      </c>
      <c r="D130" s="8" t="s">
        <v>7</v>
      </c>
      <c r="E130" s="55" t="s">
        <v>0</v>
      </c>
      <c r="F130" s="55">
        <v>38</v>
      </c>
      <c r="G130" s="55">
        <v>8.5356624882707302E-2</v>
      </c>
      <c r="H130" s="55">
        <v>0.111282142035195</v>
      </c>
      <c r="I130" s="55">
        <f t="shared" si="16"/>
        <v>-0.13275637350627489</v>
      </c>
      <c r="J130" s="55">
        <f t="shared" si="17"/>
        <v>0.30346962327168953</v>
      </c>
      <c r="K130" s="55">
        <f t="shared" si="18"/>
        <v>1.0891053995350719</v>
      </c>
      <c r="L130" s="55">
        <f t="shared" si="19"/>
        <v>0.87567840458277035</v>
      </c>
      <c r="M130" s="55">
        <f t="shared" si="19"/>
        <v>1.3545504435062634</v>
      </c>
      <c r="N130" s="6">
        <v>0.44793123780490401</v>
      </c>
      <c r="R130" s="7"/>
      <c r="S130" s="55"/>
      <c r="T130" s="6"/>
      <c r="V130" s="10"/>
      <c r="X130" s="10"/>
      <c r="Y130" s="7"/>
      <c r="Z130" s="55"/>
      <c r="AA130" s="55"/>
      <c r="AB130" s="6"/>
    </row>
    <row r="131" spans="1:28" x14ac:dyDescent="0.15">
      <c r="A131" s="7"/>
      <c r="B131" s="7"/>
      <c r="C131" s="8"/>
      <c r="D131" s="8"/>
      <c r="E131" s="55"/>
      <c r="F131" s="55"/>
      <c r="G131" s="55"/>
      <c r="H131" s="55"/>
      <c r="I131" s="55"/>
      <c r="J131" s="55"/>
      <c r="K131" s="55"/>
      <c r="L131" s="55"/>
      <c r="M131" s="55"/>
      <c r="N131" s="6"/>
      <c r="R131" s="7"/>
      <c r="S131" s="55"/>
      <c r="T131" s="6"/>
      <c r="V131" s="10"/>
      <c r="X131" s="10"/>
      <c r="Y131" s="7"/>
      <c r="Z131" s="55"/>
      <c r="AA131" s="55"/>
      <c r="AB131" s="6"/>
    </row>
    <row r="132" spans="1:28" x14ac:dyDescent="0.15">
      <c r="A132" s="55" t="s">
        <v>497</v>
      </c>
      <c r="B132" s="7" t="s">
        <v>92</v>
      </c>
      <c r="C132" s="8" t="s">
        <v>108</v>
      </c>
      <c r="D132" s="8" t="s">
        <v>7</v>
      </c>
      <c r="E132" s="55" t="s">
        <v>4</v>
      </c>
      <c r="F132" s="55">
        <v>38</v>
      </c>
      <c r="G132" s="55">
        <v>-3.6888928678999698E-2</v>
      </c>
      <c r="H132" s="55">
        <v>6.8067005096508898E-2</v>
      </c>
      <c r="I132" s="55">
        <f t="shared" si="16"/>
        <v>-0.17030025866815715</v>
      </c>
      <c r="J132" s="55">
        <f t="shared" si="17"/>
        <v>9.652240131015774E-2</v>
      </c>
      <c r="K132" s="55">
        <f t="shared" si="18"/>
        <v>0.96378317807500158</v>
      </c>
      <c r="L132" s="55">
        <f t="shared" si="19"/>
        <v>0.84341153694878912</v>
      </c>
      <c r="M132" s="55">
        <f t="shared" si="19"/>
        <v>1.1013342521976321</v>
      </c>
      <c r="N132" s="6">
        <v>0.587852796343589</v>
      </c>
      <c r="O132" s="1">
        <v>52.2172073699248</v>
      </c>
      <c r="P132" s="1">
        <v>37</v>
      </c>
      <c r="Q132" s="1">
        <v>4.9762837093883301E-2</v>
      </c>
      <c r="R132" s="7">
        <v>-1.9960858813378699E-2</v>
      </c>
      <c r="S132" s="55">
        <v>9.1147301491111294E-3</v>
      </c>
      <c r="T132" s="6">
        <v>3.5089347017921997E-2</v>
      </c>
      <c r="U132" s="1">
        <v>7.0239287607345704E-3</v>
      </c>
      <c r="V132" s="10">
        <v>4.2981695554711301E-5</v>
      </c>
      <c r="W132" s="1" t="b">
        <v>1</v>
      </c>
      <c r="X132" s="10">
        <v>1.62992280582613E-195</v>
      </c>
      <c r="Y132" s="7">
        <v>38</v>
      </c>
      <c r="Z132" s="55">
        <v>-1.9494763759524799E-2</v>
      </c>
      <c r="AA132" s="55">
        <v>6.81424267266173E-2</v>
      </c>
      <c r="AB132" s="6">
        <v>0.77481034928452697</v>
      </c>
    </row>
    <row r="133" spans="1:28" x14ac:dyDescent="0.15">
      <c r="A133" s="55" t="s">
        <v>497</v>
      </c>
      <c r="B133" s="7" t="s">
        <v>92</v>
      </c>
      <c r="C133" s="8" t="s">
        <v>108</v>
      </c>
      <c r="D133" s="8" t="s">
        <v>7</v>
      </c>
      <c r="E133" s="55" t="s">
        <v>3</v>
      </c>
      <c r="F133" s="55">
        <v>38</v>
      </c>
      <c r="G133" s="55">
        <v>0.28615836631402303</v>
      </c>
      <c r="H133" s="55">
        <v>0.161127740313011</v>
      </c>
      <c r="I133" s="55">
        <f t="shared" si="16"/>
        <v>-2.965200469947854E-2</v>
      </c>
      <c r="J133" s="55">
        <f t="shared" si="17"/>
        <v>0.60196873732752465</v>
      </c>
      <c r="K133" s="55">
        <f t="shared" si="18"/>
        <v>1.3313032721507609</v>
      </c>
      <c r="L133" s="55">
        <f t="shared" si="19"/>
        <v>0.9707833028012427</v>
      </c>
      <c r="M133" s="55">
        <f t="shared" si="19"/>
        <v>1.8257096072059202</v>
      </c>
      <c r="N133" s="6">
        <v>8.4191089820863693E-2</v>
      </c>
      <c r="O133" s="1">
        <v>46.078628276076401</v>
      </c>
      <c r="P133" s="1">
        <v>36</v>
      </c>
      <c r="Q133" s="1">
        <v>0.121179018123515</v>
      </c>
      <c r="R133" s="7"/>
      <c r="S133" s="55"/>
      <c r="T133" s="6"/>
      <c r="V133" s="10"/>
      <c r="X133" s="10"/>
      <c r="Y133" s="7"/>
      <c r="Z133" s="55"/>
      <c r="AA133" s="55"/>
      <c r="AB133" s="6"/>
    </row>
    <row r="134" spans="1:28" x14ac:dyDescent="0.15">
      <c r="A134" s="55" t="s">
        <v>497</v>
      </c>
      <c r="B134" s="7" t="s">
        <v>92</v>
      </c>
      <c r="C134" s="8" t="s">
        <v>108</v>
      </c>
      <c r="D134" s="8" t="s">
        <v>7</v>
      </c>
      <c r="E134" s="55" t="s">
        <v>2</v>
      </c>
      <c r="F134" s="55">
        <v>38</v>
      </c>
      <c r="G134" s="55">
        <v>9.9405689912570594E-3</v>
      </c>
      <c r="H134" s="55">
        <v>0.18505636040125401</v>
      </c>
      <c r="I134" s="55">
        <f t="shared" si="16"/>
        <v>-0.35276989739520076</v>
      </c>
      <c r="J134" s="55">
        <f t="shared" si="17"/>
        <v>0.37265103537771488</v>
      </c>
      <c r="K134" s="55">
        <f t="shared" si="18"/>
        <v>1.0099901405675931</v>
      </c>
      <c r="L134" s="55">
        <f t="shared" si="19"/>
        <v>0.70273887682068747</v>
      </c>
      <c r="M134" s="55">
        <f t="shared" si="19"/>
        <v>1.4515777021740504</v>
      </c>
      <c r="N134" s="6">
        <v>0.95745007783325498</v>
      </c>
      <c r="R134" s="7"/>
      <c r="S134" s="55"/>
      <c r="T134" s="6"/>
      <c r="V134" s="10"/>
      <c r="X134" s="10"/>
      <c r="Y134" s="7"/>
      <c r="Z134" s="55"/>
      <c r="AA134" s="55"/>
      <c r="AB134" s="6"/>
    </row>
    <row r="135" spans="1:28" x14ac:dyDescent="0.15">
      <c r="A135" s="55" t="s">
        <v>497</v>
      </c>
      <c r="B135" s="7" t="s">
        <v>92</v>
      </c>
      <c r="C135" s="8" t="s">
        <v>108</v>
      </c>
      <c r="D135" s="8" t="s">
        <v>7</v>
      </c>
      <c r="E135" s="55" t="s">
        <v>1</v>
      </c>
      <c r="F135" s="55">
        <v>38</v>
      </c>
      <c r="G135" s="55">
        <v>2.9875937928069099E-2</v>
      </c>
      <c r="H135" s="55">
        <v>8.7528532648865107E-2</v>
      </c>
      <c r="I135" s="55">
        <f t="shared" si="16"/>
        <v>-0.14167998606370652</v>
      </c>
      <c r="J135" s="55">
        <f t="shared" si="17"/>
        <v>0.20143186191984469</v>
      </c>
      <c r="K135" s="55">
        <f t="shared" si="18"/>
        <v>1.0303267015587438</v>
      </c>
      <c r="L135" s="55">
        <f t="shared" si="19"/>
        <v>0.86789895181023102</v>
      </c>
      <c r="M135" s="55">
        <f t="shared" si="19"/>
        <v>1.2231528909335947</v>
      </c>
      <c r="N135" s="6">
        <v>0.73285668041408503</v>
      </c>
      <c r="R135" s="7"/>
      <c r="S135" s="55"/>
      <c r="T135" s="6"/>
      <c r="V135" s="10"/>
      <c r="X135" s="10"/>
      <c r="Y135" s="7"/>
      <c r="Z135" s="55"/>
      <c r="AA135" s="55"/>
      <c r="AB135" s="6"/>
    </row>
    <row r="136" spans="1:28" x14ac:dyDescent="0.15">
      <c r="A136" s="55" t="s">
        <v>497</v>
      </c>
      <c r="B136" s="7" t="s">
        <v>92</v>
      </c>
      <c r="C136" s="8" t="s">
        <v>108</v>
      </c>
      <c r="D136" s="8" t="s">
        <v>7</v>
      </c>
      <c r="E136" s="55" t="s">
        <v>0</v>
      </c>
      <c r="F136" s="55">
        <v>38</v>
      </c>
      <c r="G136" s="55">
        <v>3.4819554783645797E-2</v>
      </c>
      <c r="H136" s="55">
        <v>0.162961496363148</v>
      </c>
      <c r="I136" s="55">
        <f t="shared" si="16"/>
        <v>-0.28458497808812427</v>
      </c>
      <c r="J136" s="55">
        <f t="shared" si="17"/>
        <v>0.35422408765541585</v>
      </c>
      <c r="K136" s="55">
        <f t="shared" si="18"/>
        <v>1.0354328530363295</v>
      </c>
      <c r="L136" s="55">
        <f t="shared" si="19"/>
        <v>0.75232642148659457</v>
      </c>
      <c r="M136" s="55">
        <f t="shared" si="19"/>
        <v>1.4250744923040788</v>
      </c>
      <c r="N136" s="6">
        <v>0.83197952683422605</v>
      </c>
      <c r="R136" s="7"/>
      <c r="S136" s="55"/>
      <c r="T136" s="6"/>
      <c r="V136" s="10"/>
      <c r="X136" s="10"/>
      <c r="Y136" s="7"/>
      <c r="Z136" s="55"/>
      <c r="AA136" s="55"/>
      <c r="AB136" s="6"/>
    </row>
    <row r="137" spans="1:28" x14ac:dyDescent="0.15">
      <c r="A137" s="7"/>
      <c r="B137" s="8"/>
      <c r="C137" s="8"/>
      <c r="D137" s="8"/>
      <c r="E137" s="55"/>
      <c r="F137" s="55"/>
      <c r="G137" s="55"/>
      <c r="H137" s="55"/>
      <c r="I137" s="55"/>
      <c r="J137" s="55"/>
      <c r="K137" s="55"/>
      <c r="L137" s="55"/>
      <c r="M137" s="55"/>
      <c r="N137" s="6"/>
      <c r="R137" s="7"/>
      <c r="S137" s="55"/>
      <c r="T137" s="6"/>
      <c r="V137" s="10"/>
      <c r="X137" s="10"/>
      <c r="Y137" s="7"/>
      <c r="Z137" s="55"/>
      <c r="AA137" s="55"/>
      <c r="AB137" s="6"/>
    </row>
    <row r="138" spans="1:28" x14ac:dyDescent="0.15">
      <c r="A138" s="55" t="s">
        <v>497</v>
      </c>
      <c r="B138" s="8" t="s">
        <v>86</v>
      </c>
      <c r="C138" s="8" t="s">
        <v>106</v>
      </c>
      <c r="D138" s="8" t="s">
        <v>7</v>
      </c>
      <c r="E138" s="55" t="s">
        <v>4</v>
      </c>
      <c r="F138" s="55">
        <v>38</v>
      </c>
      <c r="G138" s="55">
        <v>1.00458258608604E-2</v>
      </c>
      <c r="H138" s="55">
        <v>8.0749528420506006E-2</v>
      </c>
      <c r="I138" s="55">
        <f t="shared" si="16"/>
        <v>-0.14822324984333138</v>
      </c>
      <c r="J138" s="55">
        <f t="shared" si="17"/>
        <v>0.16831490156505216</v>
      </c>
      <c r="K138" s="55">
        <f t="shared" si="18"/>
        <v>1.0100964545631606</v>
      </c>
      <c r="L138" s="55">
        <f t="shared" si="19"/>
        <v>0.86223859882114706</v>
      </c>
      <c r="M138" s="55">
        <f t="shared" si="19"/>
        <v>1.1833091778957874</v>
      </c>
      <c r="N138" s="6">
        <v>0.90099284218536002</v>
      </c>
      <c r="O138" s="1">
        <v>32.454551046940203</v>
      </c>
      <c r="P138" s="1">
        <v>37</v>
      </c>
      <c r="Q138" s="1">
        <v>0.68200596690575699</v>
      </c>
      <c r="R138" s="7">
        <v>-2.74051996200643E-2</v>
      </c>
      <c r="S138" s="55">
        <v>1.1096727408686899E-2</v>
      </c>
      <c r="T138" s="6">
        <v>1.8399500399613501E-2</v>
      </c>
      <c r="U138" s="1">
        <v>7.0239287607345704E-3</v>
      </c>
      <c r="V138" s="10">
        <v>2.2400372908975701E-5</v>
      </c>
      <c r="W138" s="1" t="b">
        <v>1</v>
      </c>
      <c r="X138" s="10">
        <v>8.0301642203127105E-211</v>
      </c>
      <c r="Y138" s="7">
        <v>38</v>
      </c>
      <c r="Z138" s="55">
        <v>-9.9702114649194602E-4</v>
      </c>
      <c r="AA138" s="55">
        <v>8.6792218307773297E-2</v>
      </c>
      <c r="AB138" s="6">
        <v>0.99083454370250101</v>
      </c>
    </row>
    <row r="139" spans="1:28" x14ac:dyDescent="0.15">
      <c r="A139" s="55" t="s">
        <v>497</v>
      </c>
      <c r="B139" s="8" t="s">
        <v>86</v>
      </c>
      <c r="C139" s="8" t="s">
        <v>106</v>
      </c>
      <c r="D139" s="8" t="s">
        <v>7</v>
      </c>
      <c r="E139" s="55" t="s">
        <v>3</v>
      </c>
      <c r="F139" s="55">
        <v>38</v>
      </c>
      <c r="G139" s="55">
        <v>0.42449630068476302</v>
      </c>
      <c r="H139" s="55">
        <v>0.18623333473818199</v>
      </c>
      <c r="I139" s="55">
        <f t="shared" si="16"/>
        <v>5.9478964597926343E-2</v>
      </c>
      <c r="J139" s="55">
        <f t="shared" si="17"/>
        <v>0.78951363677159969</v>
      </c>
      <c r="K139" s="55">
        <f t="shared" si="18"/>
        <v>1.5288201600223135</v>
      </c>
      <c r="L139" s="55">
        <f t="shared" si="19"/>
        <v>1.0612834362209371</v>
      </c>
      <c r="M139" s="55">
        <f t="shared" si="19"/>
        <v>2.2023250358201922</v>
      </c>
      <c r="N139" s="6">
        <v>2.86745401118727E-2</v>
      </c>
      <c r="O139" s="1">
        <v>26.355305690368699</v>
      </c>
      <c r="P139" s="1">
        <v>36</v>
      </c>
      <c r="Q139" s="1">
        <v>0.88043257748737203</v>
      </c>
      <c r="R139" s="7"/>
      <c r="S139" s="55"/>
      <c r="T139" s="6"/>
      <c r="V139" s="10"/>
      <c r="X139" s="10"/>
      <c r="Y139" s="7"/>
      <c r="Z139" s="55"/>
      <c r="AA139" s="55"/>
      <c r="AB139" s="6"/>
    </row>
    <row r="140" spans="1:28" x14ac:dyDescent="0.15">
      <c r="A140" s="55" t="s">
        <v>497</v>
      </c>
      <c r="B140" s="8" t="s">
        <v>86</v>
      </c>
      <c r="C140" s="8" t="s">
        <v>106</v>
      </c>
      <c r="D140" s="8" t="s">
        <v>7</v>
      </c>
      <c r="E140" s="55" t="s">
        <v>2</v>
      </c>
      <c r="F140" s="55">
        <v>38</v>
      </c>
      <c r="G140" s="55">
        <v>4.871157232336E-2</v>
      </c>
      <c r="H140" s="55">
        <v>0.21963747306457701</v>
      </c>
      <c r="I140" s="55">
        <f t="shared" si="16"/>
        <v>-0.38177787488321097</v>
      </c>
      <c r="J140" s="55">
        <f t="shared" si="17"/>
        <v>0.47920101952993094</v>
      </c>
      <c r="K140" s="55">
        <f t="shared" si="18"/>
        <v>1.0499174818042956</v>
      </c>
      <c r="L140" s="55">
        <f t="shared" si="19"/>
        <v>0.68264666933704332</v>
      </c>
      <c r="M140" s="55">
        <f t="shared" si="19"/>
        <v>1.6147837059965513</v>
      </c>
      <c r="N140" s="55">
        <v>0.82570339129103598</v>
      </c>
      <c r="O140" s="7"/>
      <c r="P140" s="55"/>
      <c r="Q140" s="6"/>
      <c r="R140" s="7"/>
      <c r="S140" s="55"/>
      <c r="T140" s="6"/>
      <c r="V140" s="10"/>
      <c r="X140" s="10"/>
      <c r="Y140" s="7"/>
      <c r="Z140" s="55"/>
      <c r="AA140" s="55"/>
      <c r="AB140" s="6"/>
    </row>
    <row r="141" spans="1:28" x14ac:dyDescent="0.15">
      <c r="A141" s="55" t="s">
        <v>497</v>
      </c>
      <c r="B141" s="8" t="s">
        <v>86</v>
      </c>
      <c r="C141" s="8" t="s">
        <v>106</v>
      </c>
      <c r="D141" s="8" t="s">
        <v>7</v>
      </c>
      <c r="E141" s="55" t="s">
        <v>1</v>
      </c>
      <c r="F141" s="55">
        <v>38</v>
      </c>
      <c r="G141" s="55">
        <v>0.115022830892516</v>
      </c>
      <c r="H141" s="55">
        <v>0.120288708492992</v>
      </c>
      <c r="I141" s="55">
        <f t="shared" si="16"/>
        <v>-0.12074303775374831</v>
      </c>
      <c r="J141" s="55">
        <f t="shared" si="17"/>
        <v>0.35078869953878034</v>
      </c>
      <c r="K141" s="55">
        <f t="shared" si="18"/>
        <v>1.1218990512361984</v>
      </c>
      <c r="L141" s="55">
        <f t="shared" si="19"/>
        <v>0.88626166612412582</v>
      </c>
      <c r="M141" s="55">
        <f t="shared" si="19"/>
        <v>1.4201872079937172</v>
      </c>
      <c r="N141" s="55">
        <v>0.33895957721569703</v>
      </c>
      <c r="O141" s="7"/>
      <c r="P141" s="55"/>
      <c r="Q141" s="6"/>
      <c r="R141" s="7"/>
      <c r="S141" s="55"/>
      <c r="T141" s="6"/>
      <c r="V141" s="10"/>
      <c r="X141" s="10"/>
      <c r="Y141" s="7"/>
      <c r="Z141" s="55"/>
      <c r="AA141" s="55"/>
      <c r="AB141" s="6"/>
    </row>
    <row r="142" spans="1:28" x14ac:dyDescent="0.15">
      <c r="A142" s="55" t="s">
        <v>497</v>
      </c>
      <c r="B142" s="8" t="s">
        <v>86</v>
      </c>
      <c r="C142" s="8" t="s">
        <v>106</v>
      </c>
      <c r="D142" s="8" t="s">
        <v>7</v>
      </c>
      <c r="E142" s="55" t="s">
        <v>0</v>
      </c>
      <c r="F142" s="55">
        <v>38</v>
      </c>
      <c r="G142" s="55">
        <v>0.11737673311818</v>
      </c>
      <c r="H142" s="55">
        <v>0.191530347151008</v>
      </c>
      <c r="I142" s="55">
        <f t="shared" si="16"/>
        <v>-0.25802274729779562</v>
      </c>
      <c r="J142" s="55">
        <f t="shared" si="17"/>
        <v>0.49277621353415568</v>
      </c>
      <c r="K142" s="55">
        <f t="shared" si="18"/>
        <v>1.1245430024904319</v>
      </c>
      <c r="L142" s="55">
        <f t="shared" si="19"/>
        <v>0.77257765785299204</v>
      </c>
      <c r="M142" s="55">
        <f t="shared" si="19"/>
        <v>1.6368541745881375</v>
      </c>
      <c r="N142" s="55">
        <v>0.54373335746370199</v>
      </c>
      <c r="O142" s="7"/>
      <c r="P142" s="55"/>
      <c r="Q142" s="6"/>
      <c r="R142" s="7"/>
      <c r="S142" s="55"/>
      <c r="T142" s="6"/>
      <c r="V142" s="10"/>
      <c r="X142" s="10"/>
      <c r="Y142" s="7"/>
      <c r="Z142" s="55"/>
      <c r="AA142" s="55"/>
      <c r="AB142" s="6"/>
    </row>
    <row r="143" spans="1:28" x14ac:dyDescent="0.15">
      <c r="A143" s="55"/>
      <c r="B143" s="8"/>
      <c r="C143" s="8"/>
      <c r="D143" s="8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7"/>
      <c r="P143" s="55"/>
      <c r="Q143" s="6"/>
      <c r="R143" s="7"/>
      <c r="S143" s="55"/>
      <c r="T143" s="6"/>
      <c r="U143" s="55"/>
      <c r="V143" s="59"/>
      <c r="W143" s="55"/>
      <c r="X143" s="59"/>
      <c r="Y143" s="7"/>
      <c r="Z143" s="55"/>
      <c r="AA143" s="55"/>
      <c r="AB143" s="6"/>
    </row>
    <row r="144" spans="1:28" ht="14" thickBot="1" x14ac:dyDescent="0.2">
      <c r="A144" s="3"/>
      <c r="B144" s="5"/>
      <c r="C144" s="5"/>
      <c r="D144" s="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4"/>
      <c r="P144" s="3"/>
      <c r="Q144" s="2"/>
      <c r="R144" s="4"/>
      <c r="S144" s="3"/>
      <c r="T144" s="2"/>
      <c r="U144" s="3"/>
      <c r="V144" s="57"/>
      <c r="W144" s="3"/>
      <c r="X144" s="57"/>
      <c r="Y144" s="4"/>
      <c r="Z144" s="3"/>
      <c r="AA144" s="3"/>
      <c r="AB144" s="2"/>
    </row>
    <row r="145" spans="1:48" s="82" customFormat="1" x14ac:dyDescent="0.15">
      <c r="A145" s="85"/>
      <c r="B145" s="87"/>
      <c r="C145" s="87"/>
      <c r="D145" s="87"/>
      <c r="O145" s="85"/>
      <c r="Q145" s="86"/>
      <c r="R145" s="85"/>
      <c r="T145" s="86"/>
      <c r="Y145" s="85"/>
      <c r="AB145" s="86"/>
    </row>
    <row r="146" spans="1:48" s="82" customFormat="1" x14ac:dyDescent="0.15">
      <c r="A146" s="55" t="s">
        <v>75</v>
      </c>
      <c r="B146" s="8" t="s">
        <v>61</v>
      </c>
      <c r="C146" s="8" t="s">
        <v>14</v>
      </c>
      <c r="D146" s="87" t="s">
        <v>494</v>
      </c>
      <c r="E146" s="82" t="s">
        <v>4</v>
      </c>
      <c r="F146" s="82">
        <v>27</v>
      </c>
      <c r="G146" s="82">
        <v>8.7725117635687494E-2</v>
      </c>
      <c r="H146" s="82">
        <v>4.5890120686158803E-2</v>
      </c>
      <c r="I146" s="82">
        <f>G146-1.96*H146</f>
        <v>-2.2195189091837597E-3</v>
      </c>
      <c r="J146" s="82">
        <f>G146+1.96*H146</f>
        <v>0.17766975418055875</v>
      </c>
      <c r="K146" s="82">
        <f>EXP(G146)</f>
        <v>1.0916879950031162</v>
      </c>
      <c r="L146" s="82">
        <f>EXP(I146)</f>
        <v>0.99778294240159837</v>
      </c>
      <c r="M146" s="82">
        <f>EXP(J146)</f>
        <v>1.1944308003155282</v>
      </c>
      <c r="N146" s="82">
        <v>5.5923147703872397E-2</v>
      </c>
      <c r="O146" s="85">
        <v>28.886139026113899</v>
      </c>
      <c r="P146" s="82">
        <v>26</v>
      </c>
      <c r="Q146" s="86">
        <v>0.31628543635824202</v>
      </c>
      <c r="R146" s="85">
        <v>-1.83021820642907E-3</v>
      </c>
      <c r="S146" s="82">
        <v>1.3761209896167101E-2</v>
      </c>
      <c r="T146" s="86">
        <v>0.89525944181861095</v>
      </c>
      <c r="U146" s="82">
        <v>2.3976088559150102E-3</v>
      </c>
      <c r="V146" s="82">
        <v>2.5254088390951502E-4</v>
      </c>
      <c r="W146" s="82" t="b">
        <v>1</v>
      </c>
      <c r="X146" s="83">
        <v>6.2522247052385501E-25</v>
      </c>
      <c r="Y146" s="85">
        <v>27</v>
      </c>
      <c r="Z146" s="82">
        <v>9.4325499512847799E-2</v>
      </c>
      <c r="AA146" s="82">
        <v>4.7002343385719299E-2</v>
      </c>
      <c r="AB146" s="86">
        <v>4.4768250640264698E-2</v>
      </c>
      <c r="AV146" s="83"/>
    </row>
    <row r="147" spans="1:48" s="82" customFormat="1" x14ac:dyDescent="0.15">
      <c r="A147" s="55" t="s">
        <v>75</v>
      </c>
      <c r="B147" s="8" t="s">
        <v>61</v>
      </c>
      <c r="C147" s="8" t="s">
        <v>14</v>
      </c>
      <c r="D147" s="87" t="s">
        <v>494</v>
      </c>
      <c r="E147" s="82" t="s">
        <v>3</v>
      </c>
      <c r="F147" s="82">
        <v>27</v>
      </c>
      <c r="G147" s="82">
        <v>0.10198732452781099</v>
      </c>
      <c r="H147" s="82">
        <v>0.116996340985733</v>
      </c>
      <c r="I147" s="82">
        <f t="shared" ref="I147:I198" si="20">G147-1.96*H147</f>
        <v>-0.12732550380422569</v>
      </c>
      <c r="J147" s="82">
        <f t="shared" ref="J147:J198" si="21">G147+1.96*H147</f>
        <v>0.33130015285984765</v>
      </c>
      <c r="K147" s="82">
        <f t="shared" ref="K147:K198" si="22">EXP(G147)</f>
        <v>1.1073694352084948</v>
      </c>
      <c r="L147" s="82">
        <f t="shared" ref="L147:M198" si="23">EXP(I147)</f>
        <v>0.8804470370892219</v>
      </c>
      <c r="M147" s="82">
        <f t="shared" si="23"/>
        <v>1.3927777758081259</v>
      </c>
      <c r="N147" s="82">
        <v>0.39165942429254202</v>
      </c>
      <c r="O147" s="85">
        <v>28.8657153074383</v>
      </c>
      <c r="P147" s="82">
        <v>25</v>
      </c>
      <c r="Q147" s="86">
        <v>0.26956845809913599</v>
      </c>
      <c r="R147" s="85"/>
      <c r="T147" s="86"/>
      <c r="X147" s="83"/>
      <c r="Y147" s="85"/>
      <c r="AB147" s="86"/>
      <c r="AV147" s="83"/>
    </row>
    <row r="148" spans="1:48" s="82" customFormat="1" x14ac:dyDescent="0.15">
      <c r="A148" s="55" t="s">
        <v>75</v>
      </c>
      <c r="B148" s="8" t="s">
        <v>61</v>
      </c>
      <c r="C148" s="8" t="s">
        <v>14</v>
      </c>
      <c r="D148" s="87" t="s">
        <v>494</v>
      </c>
      <c r="E148" s="82" t="s">
        <v>2</v>
      </c>
      <c r="F148" s="82">
        <v>27</v>
      </c>
      <c r="G148" s="82">
        <v>4.93650342005926E-2</v>
      </c>
      <c r="H148" s="82">
        <v>0.116482178585482</v>
      </c>
      <c r="I148" s="82">
        <f t="shared" si="20"/>
        <v>-0.17894003582695212</v>
      </c>
      <c r="J148" s="82">
        <f t="shared" si="21"/>
        <v>0.27767010422813732</v>
      </c>
      <c r="K148" s="82">
        <f t="shared" si="22"/>
        <v>1.0506037870656351</v>
      </c>
      <c r="L148" s="82">
        <f t="shared" si="23"/>
        <v>0.83615603729909715</v>
      </c>
      <c r="M148" s="82">
        <f t="shared" si="23"/>
        <v>1.3200506462429942</v>
      </c>
      <c r="N148" s="82">
        <v>0.67519806210990996</v>
      </c>
      <c r="O148" s="85"/>
      <c r="Q148" s="86"/>
      <c r="R148" s="85"/>
      <c r="T148" s="86"/>
      <c r="X148" s="83"/>
      <c r="Y148" s="85"/>
      <c r="AB148" s="86"/>
      <c r="AV148" s="83"/>
    </row>
    <row r="149" spans="1:48" s="82" customFormat="1" x14ac:dyDescent="0.15">
      <c r="A149" s="55" t="s">
        <v>75</v>
      </c>
      <c r="B149" s="8" t="s">
        <v>61</v>
      </c>
      <c r="C149" s="8" t="s">
        <v>14</v>
      </c>
      <c r="D149" s="87" t="s">
        <v>494</v>
      </c>
      <c r="E149" s="82" t="s">
        <v>1</v>
      </c>
      <c r="F149" s="82">
        <v>27</v>
      </c>
      <c r="G149" s="82">
        <v>5.0680479516892099E-2</v>
      </c>
      <c r="H149" s="82">
        <v>6.8782926993623303E-2</v>
      </c>
      <c r="I149" s="82">
        <f t="shared" si="20"/>
        <v>-8.4134057390609571E-2</v>
      </c>
      <c r="J149" s="82">
        <f t="shared" si="21"/>
        <v>0.18549501642439375</v>
      </c>
      <c r="K149" s="82">
        <f t="shared" si="22"/>
        <v>1.0519867082758148</v>
      </c>
      <c r="L149" s="82">
        <f t="shared" si="23"/>
        <v>0.91930800780144462</v>
      </c>
      <c r="M149" s="82">
        <f t="shared" si="23"/>
        <v>1.2038142004611017</v>
      </c>
      <c r="N149" s="82">
        <v>0.46123320506344401</v>
      </c>
      <c r="O149" s="85"/>
      <c r="Q149" s="86"/>
      <c r="R149" s="85"/>
      <c r="T149" s="86"/>
      <c r="X149" s="83"/>
      <c r="Y149" s="85"/>
      <c r="AB149" s="86"/>
      <c r="AV149" s="83"/>
    </row>
    <row r="150" spans="1:48" s="82" customFormat="1" x14ac:dyDescent="0.15">
      <c r="A150" s="55" t="s">
        <v>75</v>
      </c>
      <c r="B150" s="8" t="s">
        <v>61</v>
      </c>
      <c r="C150" s="8" t="s">
        <v>14</v>
      </c>
      <c r="D150" s="87" t="s">
        <v>494</v>
      </c>
      <c r="E150" s="82" t="s">
        <v>0</v>
      </c>
      <c r="F150" s="82">
        <v>27</v>
      </c>
      <c r="G150" s="82">
        <v>4.5992245672485402E-2</v>
      </c>
      <c r="H150" s="82">
        <v>8.79216633553494E-2</v>
      </c>
      <c r="I150" s="82">
        <f t="shared" si="20"/>
        <v>-0.1263342145039994</v>
      </c>
      <c r="J150" s="82">
        <f t="shared" si="21"/>
        <v>0.21831870584897023</v>
      </c>
      <c r="K150" s="82">
        <f t="shared" si="22"/>
        <v>1.0470662916305025</v>
      </c>
      <c r="L150" s="82">
        <f t="shared" si="23"/>
        <v>0.88132024754709082</v>
      </c>
      <c r="M150" s="82">
        <f t="shared" si="23"/>
        <v>1.2439834692556206</v>
      </c>
      <c r="N150" s="82">
        <v>0.60533122364132597</v>
      </c>
      <c r="O150" s="85"/>
      <c r="Q150" s="86"/>
      <c r="R150" s="85"/>
      <c r="T150" s="86"/>
      <c r="X150" s="83"/>
      <c r="Y150" s="85"/>
      <c r="AB150" s="86"/>
      <c r="AV150" s="83"/>
    </row>
    <row r="151" spans="1:48" s="82" customFormat="1" x14ac:dyDescent="0.15">
      <c r="A151" s="55"/>
      <c r="B151" s="8"/>
      <c r="C151" s="87"/>
      <c r="D151" s="87"/>
      <c r="O151" s="85"/>
      <c r="Q151" s="86"/>
      <c r="R151" s="85"/>
      <c r="T151" s="86"/>
      <c r="X151" s="83"/>
      <c r="Y151" s="85"/>
      <c r="AB151" s="86"/>
      <c r="AV151" s="83"/>
    </row>
    <row r="152" spans="1:48" s="82" customFormat="1" x14ac:dyDescent="0.15">
      <c r="A152" s="55" t="s">
        <v>75</v>
      </c>
      <c r="B152" s="8" t="s">
        <v>70</v>
      </c>
      <c r="C152" s="8" t="s">
        <v>9</v>
      </c>
      <c r="D152" s="87" t="s">
        <v>494</v>
      </c>
      <c r="E152" s="82" t="s">
        <v>4</v>
      </c>
      <c r="F152" s="82">
        <v>27</v>
      </c>
      <c r="G152" s="82">
        <v>5.8874872789276E-2</v>
      </c>
      <c r="H152" s="82">
        <v>3.03882798258109E-2</v>
      </c>
      <c r="I152" s="82">
        <f t="shared" si="20"/>
        <v>-6.8615566931336247E-4</v>
      </c>
      <c r="J152" s="82">
        <f t="shared" si="21"/>
        <v>0.11843590124786536</v>
      </c>
      <c r="K152" s="82">
        <f t="shared" si="22"/>
        <v>1.0606425171969167</v>
      </c>
      <c r="L152" s="82">
        <f t="shared" si="23"/>
        <v>0.99931407968165564</v>
      </c>
      <c r="M152" s="82">
        <f t="shared" si="23"/>
        <v>1.1257347135989346</v>
      </c>
      <c r="N152" s="82">
        <v>5.26939768180218E-2</v>
      </c>
      <c r="O152" s="85">
        <v>37.266019598019597</v>
      </c>
      <c r="P152" s="82">
        <v>26</v>
      </c>
      <c r="Q152" s="86">
        <v>7.0726616560347205E-2</v>
      </c>
      <c r="R152" s="85">
        <v>9.8999488834898702E-3</v>
      </c>
      <c r="S152" s="82">
        <v>8.8954501786151895E-3</v>
      </c>
      <c r="T152" s="86">
        <v>0.27632873169496702</v>
      </c>
      <c r="U152" s="82">
        <v>2.3976088559150102E-3</v>
      </c>
      <c r="V152" s="82">
        <v>3.45488877518332E-4</v>
      </c>
      <c r="W152" s="82" t="b">
        <v>1</v>
      </c>
      <c r="X152" s="83">
        <v>2.7524480092471799E-21</v>
      </c>
      <c r="Y152" s="85">
        <v>27</v>
      </c>
      <c r="Z152" s="82">
        <v>4.0682431435581E-2</v>
      </c>
      <c r="AA152" s="82">
        <v>3.8407244461244099E-2</v>
      </c>
      <c r="AB152" s="86">
        <v>0.28949118223849202</v>
      </c>
      <c r="AV152" s="83"/>
    </row>
    <row r="153" spans="1:48" s="82" customFormat="1" x14ac:dyDescent="0.15">
      <c r="A153" s="55" t="s">
        <v>75</v>
      </c>
      <c r="B153" s="8" t="s">
        <v>70</v>
      </c>
      <c r="C153" s="8" t="s">
        <v>9</v>
      </c>
      <c r="D153" s="87" t="s">
        <v>494</v>
      </c>
      <c r="E153" s="82" t="s">
        <v>3</v>
      </c>
      <c r="F153" s="82">
        <v>27</v>
      </c>
      <c r="G153" s="82">
        <v>-1.82408669641211E-2</v>
      </c>
      <c r="H153" s="82">
        <v>7.56063427655949E-2</v>
      </c>
      <c r="I153" s="82">
        <f t="shared" si="20"/>
        <v>-0.16642929878468712</v>
      </c>
      <c r="J153" s="82">
        <f t="shared" si="21"/>
        <v>0.1299475648564449</v>
      </c>
      <c r="K153" s="82">
        <f t="shared" si="22"/>
        <v>0.98192449070083765</v>
      </c>
      <c r="L153" s="82">
        <f t="shared" si="23"/>
        <v>0.8466826763135491</v>
      </c>
      <c r="M153" s="82">
        <f t="shared" si="23"/>
        <v>1.1387686702604027</v>
      </c>
      <c r="N153" s="82">
        <v>0.81132059139597401</v>
      </c>
      <c r="O153" s="85">
        <v>35.506871354137502</v>
      </c>
      <c r="P153" s="82">
        <v>25</v>
      </c>
      <c r="Q153" s="86">
        <v>7.9422558704083407E-2</v>
      </c>
      <c r="R153" s="85"/>
      <c r="T153" s="86"/>
      <c r="X153" s="83"/>
      <c r="Y153" s="85"/>
      <c r="AB153" s="86"/>
      <c r="AV153" s="83"/>
    </row>
    <row r="154" spans="1:48" s="82" customFormat="1" x14ac:dyDescent="0.15">
      <c r="A154" s="55" t="s">
        <v>75</v>
      </c>
      <c r="B154" s="8" t="s">
        <v>70</v>
      </c>
      <c r="C154" s="8" t="s">
        <v>9</v>
      </c>
      <c r="D154" s="87" t="s">
        <v>494</v>
      </c>
      <c r="E154" s="82" t="s">
        <v>2</v>
      </c>
      <c r="F154" s="82">
        <v>27</v>
      </c>
      <c r="G154" s="82">
        <v>8.0676060212634099E-2</v>
      </c>
      <c r="H154" s="82">
        <v>7.6448141605127501E-2</v>
      </c>
      <c r="I154" s="82">
        <f t="shared" si="20"/>
        <v>-6.9162297333415806E-2</v>
      </c>
      <c r="J154" s="82">
        <f t="shared" si="21"/>
        <v>0.230514417758684</v>
      </c>
      <c r="K154" s="82">
        <f t="shared" si="22"/>
        <v>1.0840196825782644</v>
      </c>
      <c r="L154" s="82">
        <f t="shared" si="23"/>
        <v>0.93317521593826491</v>
      </c>
      <c r="M154" s="82">
        <f t="shared" si="23"/>
        <v>1.2592476226831348</v>
      </c>
      <c r="N154" s="82">
        <v>0.30099419452273801</v>
      </c>
      <c r="O154" s="85"/>
      <c r="Q154" s="86"/>
      <c r="R154" s="85"/>
      <c r="T154" s="86"/>
      <c r="X154" s="83"/>
      <c r="Y154" s="85"/>
      <c r="AB154" s="86"/>
      <c r="AV154" s="83"/>
    </row>
    <row r="155" spans="1:48" s="82" customFormat="1" x14ac:dyDescent="0.15">
      <c r="A155" s="55" t="s">
        <v>75</v>
      </c>
      <c r="B155" s="8" t="s">
        <v>70</v>
      </c>
      <c r="C155" s="8" t="s">
        <v>9</v>
      </c>
      <c r="D155" s="87" t="s">
        <v>494</v>
      </c>
      <c r="E155" s="82" t="s">
        <v>1</v>
      </c>
      <c r="F155" s="82">
        <v>27</v>
      </c>
      <c r="G155" s="82">
        <v>4.4065074969833501E-2</v>
      </c>
      <c r="H155" s="82">
        <v>3.9188286029277097E-2</v>
      </c>
      <c r="I155" s="82">
        <f t="shared" si="20"/>
        <v>-3.2743965647549611E-2</v>
      </c>
      <c r="J155" s="82">
        <f t="shared" si="21"/>
        <v>0.12087411558721661</v>
      </c>
      <c r="K155" s="82">
        <f t="shared" si="22"/>
        <v>1.0450503592963332</v>
      </c>
      <c r="L155" s="82">
        <f t="shared" si="23"/>
        <v>0.96778631441312668</v>
      </c>
      <c r="M155" s="82">
        <f t="shared" si="23"/>
        <v>1.1284828450252176</v>
      </c>
      <c r="N155" s="82">
        <v>0.26082426171614898</v>
      </c>
      <c r="O155" s="85"/>
      <c r="Q155" s="86"/>
      <c r="R155" s="85"/>
      <c r="T155" s="86"/>
      <c r="X155" s="83"/>
      <c r="Y155" s="85"/>
      <c r="AB155" s="86"/>
      <c r="AV155" s="83"/>
    </row>
    <row r="156" spans="1:48" s="82" customFormat="1" x14ac:dyDescent="0.15">
      <c r="A156" s="55" t="s">
        <v>75</v>
      </c>
      <c r="B156" s="8" t="s">
        <v>70</v>
      </c>
      <c r="C156" s="8" t="s">
        <v>9</v>
      </c>
      <c r="D156" s="87" t="s">
        <v>494</v>
      </c>
      <c r="E156" s="82" t="s">
        <v>0</v>
      </c>
      <c r="F156" s="82">
        <v>27</v>
      </c>
      <c r="G156" s="82">
        <v>-1.6356739761104501E-2</v>
      </c>
      <c r="H156" s="82">
        <v>5.5270319351285901E-2</v>
      </c>
      <c r="I156" s="82">
        <f t="shared" si="20"/>
        <v>-0.12468656568962486</v>
      </c>
      <c r="J156" s="82">
        <f t="shared" si="21"/>
        <v>9.1973086167415868E-2</v>
      </c>
      <c r="K156" s="82">
        <f t="shared" si="22"/>
        <v>0.98377630532441041</v>
      </c>
      <c r="L156" s="82">
        <f t="shared" si="23"/>
        <v>0.88277355074591324</v>
      </c>
      <c r="M156" s="82">
        <f t="shared" si="23"/>
        <v>1.096335315098619</v>
      </c>
      <c r="N156" s="82">
        <v>0.769626171690176</v>
      </c>
      <c r="O156" s="85"/>
      <c r="Q156" s="86"/>
      <c r="R156" s="85"/>
      <c r="T156" s="86"/>
      <c r="X156" s="83"/>
      <c r="Y156" s="85"/>
      <c r="AB156" s="86"/>
      <c r="AV156" s="83"/>
    </row>
    <row r="157" spans="1:48" s="82" customFormat="1" x14ac:dyDescent="0.15">
      <c r="A157" s="55"/>
      <c r="B157" s="8"/>
      <c r="C157" s="87"/>
      <c r="D157" s="87"/>
      <c r="O157" s="85"/>
      <c r="Q157" s="86"/>
      <c r="R157" s="85"/>
      <c r="T157" s="86"/>
      <c r="X157" s="83"/>
      <c r="Y157" s="85"/>
      <c r="AB157" s="86"/>
      <c r="AV157" s="83"/>
    </row>
    <row r="158" spans="1:48" s="82" customFormat="1" x14ac:dyDescent="0.15">
      <c r="A158" s="55" t="s">
        <v>75</v>
      </c>
      <c r="B158" s="8" t="s">
        <v>69</v>
      </c>
      <c r="C158" s="8" t="s">
        <v>10</v>
      </c>
      <c r="D158" s="87" t="s">
        <v>494</v>
      </c>
      <c r="E158" s="82" t="s">
        <v>4</v>
      </c>
      <c r="F158" s="82">
        <v>27</v>
      </c>
      <c r="G158" s="82">
        <v>5.5056585442222902E-2</v>
      </c>
      <c r="H158" s="82">
        <v>2.87282973429915E-2</v>
      </c>
      <c r="I158" s="82">
        <f t="shared" si="20"/>
        <v>-1.2508773500404385E-3</v>
      </c>
      <c r="J158" s="82">
        <f t="shared" si="21"/>
        <v>0.11136404823448624</v>
      </c>
      <c r="K158" s="82">
        <f t="shared" si="22"/>
        <v>1.0566004011849093</v>
      </c>
      <c r="L158" s="82">
        <f t="shared" si="23"/>
        <v>0.99874990467092728</v>
      </c>
      <c r="M158" s="82">
        <f t="shared" si="23"/>
        <v>1.1178017665513063</v>
      </c>
      <c r="N158" s="82">
        <v>5.53067792767565E-2</v>
      </c>
      <c r="O158" s="85">
        <v>35.773604624641699</v>
      </c>
      <c r="P158" s="82">
        <v>26</v>
      </c>
      <c r="Q158" s="86">
        <v>9.59119961708991E-2</v>
      </c>
      <c r="R158" s="85">
        <v>1.2414474458644201E-2</v>
      </c>
      <c r="S158" s="82">
        <v>8.2503477017420897E-3</v>
      </c>
      <c r="T158" s="86">
        <v>0.14492604357793101</v>
      </c>
      <c r="U158" s="82">
        <v>2.3976088559150102E-3</v>
      </c>
      <c r="V158" s="82">
        <v>3.3468649838934802E-4</v>
      </c>
      <c r="W158" s="82" t="b">
        <v>1</v>
      </c>
      <c r="X158" s="83">
        <v>1.1442175744872699E-21</v>
      </c>
      <c r="Y158" s="85">
        <v>27</v>
      </c>
      <c r="Z158" s="82">
        <v>3.4267293749978701E-2</v>
      </c>
      <c r="AA158" s="82">
        <v>3.5680137967563003E-2</v>
      </c>
      <c r="AB158" s="86">
        <v>0.33685267973398503</v>
      </c>
      <c r="AV158" s="83"/>
    </row>
    <row r="159" spans="1:48" s="82" customFormat="1" x14ac:dyDescent="0.15">
      <c r="A159" s="55" t="s">
        <v>75</v>
      </c>
      <c r="B159" s="8" t="s">
        <v>69</v>
      </c>
      <c r="C159" s="8" t="s">
        <v>10</v>
      </c>
      <c r="D159" s="87" t="s">
        <v>494</v>
      </c>
      <c r="E159" s="82" t="s">
        <v>3</v>
      </c>
      <c r="F159" s="82">
        <v>27</v>
      </c>
      <c r="G159" s="82">
        <v>-4.1691734884975899E-2</v>
      </c>
      <c r="H159" s="82">
        <v>7.0150459832911793E-2</v>
      </c>
      <c r="I159" s="82">
        <f t="shared" si="20"/>
        <v>-0.17918663615748301</v>
      </c>
      <c r="J159" s="82">
        <f t="shared" si="21"/>
        <v>9.5803166387531197E-2</v>
      </c>
      <c r="K159" s="82">
        <f t="shared" si="22"/>
        <v>0.95916541223980978</v>
      </c>
      <c r="L159" s="82">
        <f t="shared" si="23"/>
        <v>0.83594986636587876</v>
      </c>
      <c r="M159" s="82">
        <f t="shared" si="23"/>
        <v>1.1005424189331696</v>
      </c>
      <c r="N159" s="82">
        <v>0.55763955230335105</v>
      </c>
      <c r="O159" s="85">
        <v>32.802743603165403</v>
      </c>
      <c r="P159" s="82">
        <v>25</v>
      </c>
      <c r="Q159" s="86">
        <v>0.136073717563094</v>
      </c>
      <c r="R159" s="85"/>
      <c r="T159" s="86"/>
      <c r="X159" s="83"/>
      <c r="Y159" s="85"/>
      <c r="AB159" s="86"/>
      <c r="AV159" s="83"/>
    </row>
    <row r="160" spans="1:48" s="82" customFormat="1" x14ac:dyDescent="0.15">
      <c r="A160" s="55" t="s">
        <v>75</v>
      </c>
      <c r="B160" s="8" t="s">
        <v>69</v>
      </c>
      <c r="C160" s="8" t="s">
        <v>10</v>
      </c>
      <c r="D160" s="87" t="s">
        <v>494</v>
      </c>
      <c r="E160" s="82" t="s">
        <v>2</v>
      </c>
      <c r="F160" s="82">
        <v>27</v>
      </c>
      <c r="G160" s="82">
        <v>7.7443206335103904E-2</v>
      </c>
      <c r="H160" s="82">
        <v>6.8481549650105902E-2</v>
      </c>
      <c r="I160" s="82">
        <f t="shared" si="20"/>
        <v>-5.6780630979103658E-2</v>
      </c>
      <c r="J160" s="82">
        <f t="shared" si="21"/>
        <v>0.21166704364931146</v>
      </c>
      <c r="K160" s="82">
        <f t="shared" si="22"/>
        <v>1.080520863976044</v>
      </c>
      <c r="L160" s="82">
        <f t="shared" si="23"/>
        <v>0.94480130677256713</v>
      </c>
      <c r="M160" s="82">
        <f t="shared" si="23"/>
        <v>1.2357363703018074</v>
      </c>
      <c r="N160" s="82">
        <v>0.26843694745126601</v>
      </c>
      <c r="O160" s="85"/>
      <c r="Q160" s="86"/>
      <c r="R160" s="85"/>
      <c r="T160" s="86"/>
      <c r="X160" s="83"/>
      <c r="Y160" s="85"/>
      <c r="AB160" s="86"/>
      <c r="AV160" s="83"/>
    </row>
    <row r="161" spans="1:50" s="82" customFormat="1" x14ac:dyDescent="0.15">
      <c r="A161" s="55" t="s">
        <v>75</v>
      </c>
      <c r="B161" s="8" t="s">
        <v>69</v>
      </c>
      <c r="C161" s="8" t="s">
        <v>10</v>
      </c>
      <c r="D161" s="87" t="s">
        <v>494</v>
      </c>
      <c r="E161" s="82" t="s">
        <v>1</v>
      </c>
      <c r="F161" s="82">
        <v>27</v>
      </c>
      <c r="G161" s="82">
        <v>4.6021223504053403E-2</v>
      </c>
      <c r="H161" s="82">
        <v>3.8962673933179801E-2</v>
      </c>
      <c r="I161" s="82">
        <f t="shared" si="20"/>
        <v>-3.0345617404979007E-2</v>
      </c>
      <c r="J161" s="82">
        <f t="shared" si="21"/>
        <v>0.12238806441308581</v>
      </c>
      <c r="K161" s="82">
        <f t="shared" si="22"/>
        <v>1.0470966337807646</v>
      </c>
      <c r="L161" s="82">
        <f t="shared" si="23"/>
        <v>0.97011018863538712</v>
      </c>
      <c r="M161" s="82">
        <f t="shared" si="23"/>
        <v>1.1301926042208505</v>
      </c>
      <c r="N161" s="82">
        <v>0.23753843870230201</v>
      </c>
      <c r="O161" s="85"/>
      <c r="Q161" s="86"/>
      <c r="R161" s="85"/>
      <c r="T161" s="86"/>
      <c r="X161" s="83"/>
      <c r="Y161" s="85"/>
      <c r="AB161" s="86"/>
      <c r="AV161" s="83"/>
    </row>
    <row r="162" spans="1:50" s="82" customFormat="1" x14ac:dyDescent="0.15">
      <c r="A162" s="55" t="s">
        <v>75</v>
      </c>
      <c r="B162" s="8" t="s">
        <v>69</v>
      </c>
      <c r="C162" s="8" t="s">
        <v>10</v>
      </c>
      <c r="D162" s="87" t="s">
        <v>494</v>
      </c>
      <c r="E162" s="82" t="s">
        <v>0</v>
      </c>
      <c r="F162" s="82">
        <v>27</v>
      </c>
      <c r="G162" s="82">
        <v>2.85767337841497E-2</v>
      </c>
      <c r="H162" s="82">
        <v>5.1201607110226602E-2</v>
      </c>
      <c r="I162" s="82">
        <f t="shared" si="20"/>
        <v>-7.1778416151894439E-2</v>
      </c>
      <c r="J162" s="82">
        <f t="shared" si="21"/>
        <v>0.12893188372019385</v>
      </c>
      <c r="K162" s="82">
        <f t="shared" si="22"/>
        <v>1.0289889660224312</v>
      </c>
      <c r="L162" s="82">
        <f t="shared" si="23"/>
        <v>0.93073710927382325</v>
      </c>
      <c r="M162" s="82">
        <f t="shared" si="23"/>
        <v>1.1376126315861843</v>
      </c>
      <c r="N162" s="82">
        <v>0.58153591708989205</v>
      </c>
      <c r="O162" s="85"/>
      <c r="Q162" s="86"/>
      <c r="R162" s="85"/>
      <c r="T162" s="86"/>
      <c r="X162" s="83"/>
      <c r="Y162" s="85"/>
      <c r="AB162" s="86"/>
      <c r="AV162" s="83"/>
    </row>
    <row r="163" spans="1:50" s="82" customFormat="1" x14ac:dyDescent="0.15">
      <c r="A163" s="55"/>
      <c r="B163" s="8"/>
      <c r="C163" s="87"/>
      <c r="D163" s="87"/>
      <c r="O163" s="85"/>
      <c r="Q163" s="86"/>
      <c r="R163" s="85"/>
      <c r="T163" s="86"/>
      <c r="X163" s="83"/>
      <c r="Y163" s="85"/>
      <c r="AB163" s="86"/>
      <c r="AV163" s="83"/>
    </row>
    <row r="164" spans="1:50" s="82" customFormat="1" x14ac:dyDescent="0.15">
      <c r="A164" s="55" t="s">
        <v>75</v>
      </c>
      <c r="B164" s="8" t="s">
        <v>66</v>
      </c>
      <c r="C164" s="8" t="s">
        <v>67</v>
      </c>
      <c r="D164" s="87" t="s">
        <v>494</v>
      </c>
      <c r="E164" s="82" t="s">
        <v>4</v>
      </c>
      <c r="F164" s="82">
        <v>27</v>
      </c>
      <c r="G164" s="82">
        <v>-3.9214221714922497E-2</v>
      </c>
      <c r="H164" s="82">
        <v>7.8156824427395202E-2</v>
      </c>
      <c r="I164" s="82">
        <f t="shared" si="20"/>
        <v>-0.1924015975926171</v>
      </c>
      <c r="J164" s="82">
        <f t="shared" si="21"/>
        <v>0.11397315416277209</v>
      </c>
      <c r="K164" s="82">
        <f t="shared" si="22"/>
        <v>0.96154470332637332</v>
      </c>
      <c r="L164" s="82">
        <f t="shared" si="23"/>
        <v>0.82497549378422186</v>
      </c>
      <c r="M164" s="82">
        <f t="shared" si="23"/>
        <v>1.1207220377588945</v>
      </c>
      <c r="N164" s="82">
        <v>0.61585207414343501</v>
      </c>
      <c r="O164" s="85">
        <v>19.829000429770701</v>
      </c>
      <c r="P164" s="82">
        <v>26</v>
      </c>
      <c r="Q164" s="86">
        <v>0.79959010648697104</v>
      </c>
      <c r="R164" s="85">
        <v>-1.4202620597317001E-2</v>
      </c>
      <c r="S164" s="82">
        <v>2.3016190503240799E-2</v>
      </c>
      <c r="T164" s="86">
        <v>0.54276768609512704</v>
      </c>
      <c r="U164" s="82">
        <v>2.3976088559150102E-3</v>
      </c>
      <c r="V164" s="82">
        <v>1.5199036588472699E-4</v>
      </c>
      <c r="W164" s="82" t="b">
        <v>1</v>
      </c>
      <c r="X164" s="83">
        <v>3.2723030332471698E-30</v>
      </c>
      <c r="Y164" s="85">
        <v>27</v>
      </c>
      <c r="Z164" s="82">
        <v>-3.8011369015739802E-2</v>
      </c>
      <c r="AA164" s="82">
        <v>8.4223935058463997E-2</v>
      </c>
      <c r="AB164" s="86">
        <v>0.65176387218810705</v>
      </c>
      <c r="AV164" s="83"/>
    </row>
    <row r="165" spans="1:50" s="82" customFormat="1" x14ac:dyDescent="0.15">
      <c r="A165" s="55" t="s">
        <v>75</v>
      </c>
      <c r="B165" s="8" t="s">
        <v>66</v>
      </c>
      <c r="C165" s="8" t="s">
        <v>67</v>
      </c>
      <c r="D165" s="87" t="s">
        <v>494</v>
      </c>
      <c r="E165" s="82" t="s">
        <v>3</v>
      </c>
      <c r="F165" s="82">
        <v>27</v>
      </c>
      <c r="G165" s="82">
        <v>7.1631383533483806E-2</v>
      </c>
      <c r="H165" s="82">
        <v>0.195898199979712</v>
      </c>
      <c r="I165" s="82">
        <f t="shared" si="20"/>
        <v>-0.31232908842675172</v>
      </c>
      <c r="J165" s="82">
        <f t="shared" si="21"/>
        <v>0.45559185549371933</v>
      </c>
      <c r="K165" s="82">
        <f t="shared" si="22"/>
        <v>1.0742592814102547</v>
      </c>
      <c r="L165" s="82">
        <f t="shared" si="23"/>
        <v>0.73174068121093327</v>
      </c>
      <c r="M165" s="82">
        <f t="shared" si="23"/>
        <v>1.5771065260254575</v>
      </c>
      <c r="N165" s="82">
        <v>0.71769746468170603</v>
      </c>
      <c r="O165" s="85">
        <v>19.448223976562499</v>
      </c>
      <c r="P165" s="82">
        <v>25</v>
      </c>
      <c r="Q165" s="86">
        <v>0.77513750368624601</v>
      </c>
      <c r="R165" s="85"/>
      <c r="T165" s="86"/>
      <c r="X165" s="83"/>
      <c r="Y165" s="85"/>
      <c r="AB165" s="86"/>
      <c r="AV165" s="83"/>
    </row>
    <row r="166" spans="1:50" s="82" customFormat="1" x14ac:dyDescent="0.15">
      <c r="A166" s="55" t="s">
        <v>75</v>
      </c>
      <c r="B166" s="8" t="s">
        <v>66</v>
      </c>
      <c r="C166" s="8" t="s">
        <v>67</v>
      </c>
      <c r="D166" s="87" t="s">
        <v>494</v>
      </c>
      <c r="E166" s="82" t="s">
        <v>2</v>
      </c>
      <c r="F166" s="82">
        <v>27</v>
      </c>
      <c r="G166" s="82">
        <v>-0.148329909369322</v>
      </c>
      <c r="H166" s="82">
        <v>0.19941062122127601</v>
      </c>
      <c r="I166" s="82">
        <f t="shared" si="20"/>
        <v>-0.53917472696302293</v>
      </c>
      <c r="J166" s="82">
        <f t="shared" si="21"/>
        <v>0.24251490822437899</v>
      </c>
      <c r="K166" s="82">
        <f t="shared" si="22"/>
        <v>0.86214663776525446</v>
      </c>
      <c r="L166" s="82">
        <f t="shared" si="23"/>
        <v>0.58322937729642554</v>
      </c>
      <c r="M166" s="82">
        <f t="shared" si="23"/>
        <v>1.274450248812061</v>
      </c>
      <c r="N166" s="82">
        <v>0.46364206288408499</v>
      </c>
      <c r="O166" s="85"/>
      <c r="Q166" s="86"/>
      <c r="R166" s="85"/>
      <c r="T166" s="86"/>
      <c r="X166" s="83"/>
      <c r="Y166" s="85"/>
      <c r="AB166" s="86"/>
      <c r="AV166" s="83"/>
    </row>
    <row r="167" spans="1:50" s="82" customFormat="1" x14ac:dyDescent="0.15">
      <c r="A167" s="55" t="s">
        <v>75</v>
      </c>
      <c r="B167" s="8" t="s">
        <v>66</v>
      </c>
      <c r="C167" s="8" t="s">
        <v>67</v>
      </c>
      <c r="D167" s="87" t="s">
        <v>494</v>
      </c>
      <c r="E167" s="82" t="s">
        <v>1</v>
      </c>
      <c r="F167" s="82">
        <v>27</v>
      </c>
      <c r="G167" s="82">
        <v>-7.4804970214157801E-2</v>
      </c>
      <c r="H167" s="82">
        <v>0.11376905187524</v>
      </c>
      <c r="I167" s="82">
        <f t="shared" si="20"/>
        <v>-0.29779231188962818</v>
      </c>
      <c r="J167" s="82">
        <f t="shared" si="21"/>
        <v>0.14818237146131261</v>
      </c>
      <c r="K167" s="82">
        <f t="shared" si="22"/>
        <v>0.92792444158726717</v>
      </c>
      <c r="L167" s="82">
        <f t="shared" si="23"/>
        <v>0.74245552292080474</v>
      </c>
      <c r="M167" s="82">
        <f t="shared" si="23"/>
        <v>1.1597243777077892</v>
      </c>
      <c r="N167" s="82">
        <v>0.51084919606574897</v>
      </c>
      <c r="O167" s="85"/>
      <c r="Q167" s="86"/>
      <c r="R167" s="85"/>
      <c r="T167" s="86"/>
      <c r="X167" s="83"/>
      <c r="Y167" s="85"/>
      <c r="AB167" s="86"/>
      <c r="AV167" s="83"/>
    </row>
    <row r="168" spans="1:50" s="82" customFormat="1" x14ac:dyDescent="0.15">
      <c r="A168" s="55" t="s">
        <v>75</v>
      </c>
      <c r="B168" s="8" t="s">
        <v>66</v>
      </c>
      <c r="C168" s="8" t="s">
        <v>67</v>
      </c>
      <c r="D168" s="87" t="s">
        <v>494</v>
      </c>
      <c r="E168" s="82" t="s">
        <v>0</v>
      </c>
      <c r="F168" s="82">
        <v>27</v>
      </c>
      <c r="G168" s="82">
        <v>-0.102208716958201</v>
      </c>
      <c r="H168" s="82">
        <v>0.15813704784897301</v>
      </c>
      <c r="I168" s="82">
        <f t="shared" si="20"/>
        <v>-0.41215733074218808</v>
      </c>
      <c r="J168" s="82">
        <f t="shared" si="21"/>
        <v>0.20773989682578609</v>
      </c>
      <c r="K168" s="82">
        <f t="shared" si="22"/>
        <v>0.90284109375555222</v>
      </c>
      <c r="L168" s="82">
        <f t="shared" si="23"/>
        <v>0.66222008027901591</v>
      </c>
      <c r="M168" s="82">
        <f t="shared" si="23"/>
        <v>1.2308929687397627</v>
      </c>
      <c r="N168" s="82">
        <v>0.52373038323256005</v>
      </c>
      <c r="O168" s="85"/>
      <c r="Q168" s="86"/>
      <c r="R168" s="85"/>
      <c r="T168" s="86"/>
      <c r="X168" s="83"/>
      <c r="Y168" s="85"/>
      <c r="AB168" s="86"/>
      <c r="AV168" s="83"/>
    </row>
    <row r="169" spans="1:50" s="82" customFormat="1" x14ac:dyDescent="0.15">
      <c r="A169" s="55"/>
      <c r="B169" s="8"/>
      <c r="C169" s="87"/>
      <c r="D169" s="87"/>
      <c r="O169" s="85"/>
      <c r="Q169" s="86"/>
      <c r="R169" s="85"/>
      <c r="T169" s="86"/>
      <c r="X169" s="83"/>
      <c r="Y169" s="85"/>
      <c r="AB169" s="86"/>
      <c r="AV169" s="83"/>
    </row>
    <row r="170" spans="1:50" s="82" customFormat="1" x14ac:dyDescent="0.15">
      <c r="A170" s="55" t="s">
        <v>75</v>
      </c>
      <c r="B170" s="8" t="s">
        <v>64</v>
      </c>
      <c r="C170" s="8" t="s">
        <v>13</v>
      </c>
      <c r="D170" s="87" t="s">
        <v>494</v>
      </c>
      <c r="E170" s="82" t="s">
        <v>4</v>
      </c>
      <c r="F170" s="82">
        <v>27</v>
      </c>
      <c r="G170" s="82">
        <v>6.0081349708456203E-2</v>
      </c>
      <c r="H170" s="82">
        <v>2.92103509020239E-2</v>
      </c>
      <c r="I170" s="82">
        <f t="shared" si="20"/>
        <v>2.8290619404893608E-3</v>
      </c>
      <c r="J170" s="82">
        <f t="shared" si="21"/>
        <v>0.11733363747642304</v>
      </c>
      <c r="K170" s="82">
        <f t="shared" si="22"/>
        <v>1.0619229301524422</v>
      </c>
      <c r="L170" s="82">
        <f t="shared" si="23"/>
        <v>1.0028330675126675</v>
      </c>
      <c r="M170" s="82">
        <f t="shared" si="23"/>
        <v>1.1244945406323112</v>
      </c>
      <c r="N170" s="82">
        <v>3.9700526827341903E-2</v>
      </c>
      <c r="O170" s="85">
        <v>34.699466577655002</v>
      </c>
      <c r="P170" s="82">
        <v>26</v>
      </c>
      <c r="Q170" s="86">
        <v>0.11830249254797701</v>
      </c>
      <c r="R170" s="85">
        <v>1.6492389173082801E-2</v>
      </c>
      <c r="S170" s="82">
        <v>8.1158950726674204E-3</v>
      </c>
      <c r="T170" s="86">
        <v>5.2896741295284697E-2</v>
      </c>
      <c r="U170" s="82">
        <v>2.3976088559150102E-3</v>
      </c>
      <c r="V170" s="82">
        <v>3.0963261350261699E-4</v>
      </c>
      <c r="W170" s="82" t="b">
        <v>1</v>
      </c>
      <c r="X170" s="83">
        <v>1.3663018583534299E-22</v>
      </c>
      <c r="Y170" s="85">
        <v>27</v>
      </c>
      <c r="Z170" s="82">
        <v>5.26711443377543E-2</v>
      </c>
      <c r="AA170" s="82">
        <v>2.9925512423060099E-2</v>
      </c>
      <c r="AB170" s="86">
        <v>7.83951019517721E-2</v>
      </c>
      <c r="AV170" s="83"/>
      <c r="AX170" s="83"/>
    </row>
    <row r="171" spans="1:50" s="82" customFormat="1" x14ac:dyDescent="0.15">
      <c r="A171" s="55" t="s">
        <v>75</v>
      </c>
      <c r="B171" s="8" t="s">
        <v>64</v>
      </c>
      <c r="C171" s="8" t="s">
        <v>13</v>
      </c>
      <c r="D171" s="87" t="s">
        <v>494</v>
      </c>
      <c r="E171" s="82" t="s">
        <v>3</v>
      </c>
      <c r="F171" s="82">
        <v>27</v>
      </c>
      <c r="G171" s="82">
        <v>-6.8443894135834599E-2</v>
      </c>
      <c r="H171" s="82">
        <v>6.9005694295172601E-2</v>
      </c>
      <c r="I171" s="82">
        <f t="shared" si="20"/>
        <v>-0.2036950549543729</v>
      </c>
      <c r="J171" s="82">
        <f t="shared" si="21"/>
        <v>6.6807266682703703E-2</v>
      </c>
      <c r="K171" s="82">
        <f t="shared" si="22"/>
        <v>0.9338458528623107</v>
      </c>
      <c r="L171" s="82">
        <f t="shared" si="23"/>
        <v>0.81571108031666262</v>
      </c>
      <c r="M171" s="82">
        <f t="shared" si="23"/>
        <v>1.0690894091687411</v>
      </c>
      <c r="N171" s="82">
        <v>0.330770078948389</v>
      </c>
      <c r="O171" s="85">
        <v>29.780379400993901</v>
      </c>
      <c r="P171" s="82">
        <v>25</v>
      </c>
      <c r="Q171" s="86">
        <v>0.23261780101892199</v>
      </c>
      <c r="R171" s="85"/>
      <c r="T171" s="86"/>
      <c r="X171" s="83"/>
      <c r="Y171" s="85"/>
      <c r="AB171" s="86"/>
      <c r="AV171" s="83"/>
      <c r="AX171" s="83"/>
    </row>
    <row r="172" spans="1:50" s="82" customFormat="1" x14ac:dyDescent="0.15">
      <c r="A172" s="55" t="s">
        <v>75</v>
      </c>
      <c r="B172" s="8" t="s">
        <v>64</v>
      </c>
      <c r="C172" s="8" t="s">
        <v>13</v>
      </c>
      <c r="D172" s="87" t="s">
        <v>494</v>
      </c>
      <c r="E172" s="82" t="s">
        <v>2</v>
      </c>
      <c r="F172" s="82">
        <v>27</v>
      </c>
      <c r="G172" s="82">
        <v>-1.03983756390325E-2</v>
      </c>
      <c r="H172" s="82">
        <v>7.40939792571738E-2</v>
      </c>
      <c r="I172" s="82">
        <f t="shared" si="20"/>
        <v>-0.15562257498309315</v>
      </c>
      <c r="J172" s="82">
        <f t="shared" si="21"/>
        <v>0.13482582370502813</v>
      </c>
      <c r="K172" s="82">
        <f t="shared" si="22"/>
        <v>0.9896555005655564</v>
      </c>
      <c r="L172" s="82">
        <f t="shared" si="23"/>
        <v>0.85588216075762691</v>
      </c>
      <c r="M172" s="82">
        <f t="shared" si="23"/>
        <v>1.144337450534874</v>
      </c>
      <c r="N172" s="82">
        <v>0.88947266891590304</v>
      </c>
      <c r="O172" s="85"/>
      <c r="Q172" s="86"/>
      <c r="R172" s="85"/>
      <c r="T172" s="86"/>
      <c r="X172" s="83"/>
      <c r="Y172" s="85"/>
      <c r="AB172" s="86"/>
      <c r="AV172" s="83"/>
    </row>
    <row r="173" spans="1:50" s="82" customFormat="1" x14ac:dyDescent="0.15">
      <c r="A173" s="55" t="s">
        <v>75</v>
      </c>
      <c r="B173" s="8" t="s">
        <v>64</v>
      </c>
      <c r="C173" s="8" t="s">
        <v>13</v>
      </c>
      <c r="D173" s="87" t="s">
        <v>494</v>
      </c>
      <c r="E173" s="82" t="s">
        <v>1</v>
      </c>
      <c r="F173" s="82">
        <v>27</v>
      </c>
      <c r="G173" s="82">
        <v>3.1560471256774303E-2</v>
      </c>
      <c r="H173" s="82">
        <v>4.05425267770195E-2</v>
      </c>
      <c r="I173" s="82">
        <f t="shared" si="20"/>
        <v>-4.7902881226183913E-2</v>
      </c>
      <c r="J173" s="82">
        <f t="shared" si="21"/>
        <v>0.11102382373973252</v>
      </c>
      <c r="K173" s="82">
        <f t="shared" si="22"/>
        <v>1.0320637839027564</v>
      </c>
      <c r="L173" s="82">
        <f t="shared" si="23"/>
        <v>0.95322635875733963</v>
      </c>
      <c r="M173" s="82">
        <f t="shared" si="23"/>
        <v>1.1174215276970003</v>
      </c>
      <c r="N173" s="82">
        <v>0.43630171840197401</v>
      </c>
      <c r="O173" s="85"/>
      <c r="Q173" s="86"/>
      <c r="R173" s="85"/>
      <c r="T173" s="86"/>
      <c r="X173" s="83"/>
      <c r="Y173" s="85"/>
      <c r="AB173" s="86"/>
      <c r="AV173" s="83"/>
    </row>
    <row r="174" spans="1:50" s="82" customFormat="1" x14ac:dyDescent="0.15">
      <c r="A174" s="55" t="s">
        <v>75</v>
      </c>
      <c r="B174" s="8" t="s">
        <v>64</v>
      </c>
      <c r="C174" s="8" t="s">
        <v>13</v>
      </c>
      <c r="D174" s="87" t="s">
        <v>494</v>
      </c>
      <c r="E174" s="82" t="s">
        <v>0</v>
      </c>
      <c r="F174" s="82">
        <v>27</v>
      </c>
      <c r="G174" s="82">
        <v>1.58809257598986E-2</v>
      </c>
      <c r="H174" s="82">
        <v>5.2076628561008302E-2</v>
      </c>
      <c r="I174" s="82">
        <f t="shared" si="20"/>
        <v>-8.6189266219677679E-2</v>
      </c>
      <c r="J174" s="82">
        <f t="shared" si="21"/>
        <v>0.11795111773947486</v>
      </c>
      <c r="K174" s="82">
        <f t="shared" si="22"/>
        <v>1.016007697858428</v>
      </c>
      <c r="L174" s="82">
        <f t="shared" si="23"/>
        <v>0.91742057806266664</v>
      </c>
      <c r="M174" s="82">
        <f t="shared" si="23"/>
        <v>1.1251891082358858</v>
      </c>
      <c r="N174" s="82">
        <v>0.76282978000109203</v>
      </c>
      <c r="O174" s="85"/>
      <c r="Q174" s="86"/>
      <c r="R174" s="85"/>
      <c r="T174" s="86"/>
      <c r="X174" s="83"/>
      <c r="Y174" s="85"/>
      <c r="AB174" s="86"/>
      <c r="AV174" s="83"/>
    </row>
    <row r="175" spans="1:50" s="82" customFormat="1" x14ac:dyDescent="0.15">
      <c r="A175" s="55"/>
      <c r="B175" s="8"/>
      <c r="C175" s="87"/>
      <c r="D175" s="87"/>
      <c r="O175" s="85"/>
      <c r="Q175" s="86"/>
      <c r="R175" s="85"/>
      <c r="T175" s="86"/>
      <c r="X175" s="83"/>
      <c r="Y175" s="85"/>
      <c r="AB175" s="86"/>
      <c r="AV175" s="83"/>
    </row>
    <row r="176" spans="1:50" s="82" customFormat="1" x14ac:dyDescent="0.15">
      <c r="A176" s="55" t="s">
        <v>75</v>
      </c>
      <c r="B176" s="8" t="s">
        <v>119</v>
      </c>
      <c r="C176" s="8" t="s">
        <v>118</v>
      </c>
      <c r="D176" s="87" t="s">
        <v>494</v>
      </c>
      <c r="E176" s="82" t="s">
        <v>4</v>
      </c>
      <c r="F176" s="82">
        <v>27</v>
      </c>
      <c r="G176" s="82">
        <v>5.1882305296396099E-2</v>
      </c>
      <c r="H176" s="82">
        <v>2.28627904617901E-2</v>
      </c>
      <c r="I176" s="82">
        <f t="shared" si="20"/>
        <v>7.0712359912875056E-3</v>
      </c>
      <c r="J176" s="82">
        <f t="shared" si="21"/>
        <v>9.6693374601504692E-2</v>
      </c>
      <c r="K176" s="82">
        <f t="shared" si="22"/>
        <v>1.0532517730629831</v>
      </c>
      <c r="L176" s="82">
        <f t="shared" si="23"/>
        <v>1.0070962962146035</v>
      </c>
      <c r="M176" s="82">
        <f t="shared" si="23"/>
        <v>1.1015225670375488</v>
      </c>
      <c r="N176" s="82">
        <v>2.32506868743226E-2</v>
      </c>
      <c r="O176" s="85">
        <v>29.1839077387129</v>
      </c>
      <c r="P176" s="82">
        <v>26</v>
      </c>
      <c r="Q176" s="86">
        <v>0.30278548134246402</v>
      </c>
      <c r="R176" s="85">
        <v>1.66069668705804E-2</v>
      </c>
      <c r="S176" s="82">
        <v>6.3504717466077998E-3</v>
      </c>
      <c r="T176" s="86">
        <v>1.49032495569946E-2</v>
      </c>
      <c r="U176" s="82">
        <v>2.3976088559150102E-3</v>
      </c>
      <c r="V176" s="82">
        <v>2.7997667635452098E-4</v>
      </c>
      <c r="W176" s="82" t="b">
        <v>1</v>
      </c>
      <c r="X176" s="83">
        <v>9.2303873954472099E-24</v>
      </c>
      <c r="Y176" s="85">
        <v>27</v>
      </c>
      <c r="Z176" s="82">
        <v>4.76587141744221E-2</v>
      </c>
      <c r="AA176" s="82">
        <v>2.67734075697726E-2</v>
      </c>
      <c r="AB176" s="86">
        <v>7.5063438632640506E-2</v>
      </c>
      <c r="AV176" s="83"/>
    </row>
    <row r="177" spans="1:50" s="82" customFormat="1" x14ac:dyDescent="0.15">
      <c r="A177" s="55" t="s">
        <v>75</v>
      </c>
      <c r="B177" s="8" t="s">
        <v>119</v>
      </c>
      <c r="C177" s="8" t="s">
        <v>118</v>
      </c>
      <c r="D177" s="87" t="s">
        <v>494</v>
      </c>
      <c r="E177" s="82" t="s">
        <v>3</v>
      </c>
      <c r="F177" s="82">
        <v>27</v>
      </c>
      <c r="G177" s="82">
        <v>-7.7615736707066396E-2</v>
      </c>
      <c r="H177" s="82">
        <v>5.4017509324985301E-2</v>
      </c>
      <c r="I177" s="82">
        <f t="shared" si="20"/>
        <v>-0.18349005498403759</v>
      </c>
      <c r="J177" s="82">
        <f t="shared" si="21"/>
        <v>2.8258581569904795E-2</v>
      </c>
      <c r="K177" s="82">
        <f t="shared" si="22"/>
        <v>0.92531992471800462</v>
      </c>
      <c r="L177" s="82">
        <f t="shared" si="23"/>
        <v>0.83236015353174664</v>
      </c>
      <c r="M177" s="82">
        <f t="shared" si="23"/>
        <v>1.0286616429764945</v>
      </c>
      <c r="N177" s="82">
        <v>0.16315511392676499</v>
      </c>
      <c r="O177" s="85">
        <v>22.345284744498301</v>
      </c>
      <c r="P177" s="82">
        <v>25</v>
      </c>
      <c r="Q177" s="86">
        <v>0.61573612474864703</v>
      </c>
      <c r="R177" s="85"/>
      <c r="T177" s="86"/>
      <c r="X177" s="83"/>
      <c r="Y177" s="85"/>
      <c r="AB177" s="86"/>
      <c r="AV177" s="83"/>
    </row>
    <row r="178" spans="1:50" s="82" customFormat="1" x14ac:dyDescent="0.15">
      <c r="A178" s="55" t="s">
        <v>75</v>
      </c>
      <c r="B178" s="8" t="s">
        <v>119</v>
      </c>
      <c r="C178" s="8" t="s">
        <v>118</v>
      </c>
      <c r="D178" s="87" t="s">
        <v>494</v>
      </c>
      <c r="E178" s="82" t="s">
        <v>2</v>
      </c>
      <c r="F178" s="82">
        <v>27</v>
      </c>
      <c r="G178" s="82">
        <v>8.6744856070464796E-2</v>
      </c>
      <c r="H178" s="82">
        <v>6.1388925934673197E-2</v>
      </c>
      <c r="I178" s="82">
        <f t="shared" si="20"/>
        <v>-3.3577438761494674E-2</v>
      </c>
      <c r="J178" s="82">
        <f t="shared" si="21"/>
        <v>0.20706715090242428</v>
      </c>
      <c r="K178" s="82">
        <f t="shared" si="22"/>
        <v>1.0906183795575055</v>
      </c>
      <c r="L178" s="82">
        <f t="shared" si="23"/>
        <v>0.96698002659630389</v>
      </c>
      <c r="M178" s="82">
        <f t="shared" si="23"/>
        <v>1.2300651689936215</v>
      </c>
      <c r="N178" s="82">
        <v>0.169505039029786</v>
      </c>
      <c r="O178" s="85"/>
      <c r="Q178" s="86"/>
      <c r="R178" s="85"/>
      <c r="T178" s="86"/>
      <c r="X178" s="83"/>
      <c r="Y178" s="85"/>
      <c r="AB178" s="86"/>
      <c r="AV178" s="83"/>
    </row>
    <row r="179" spans="1:50" s="82" customFormat="1" x14ac:dyDescent="0.15">
      <c r="A179" s="55" t="s">
        <v>75</v>
      </c>
      <c r="B179" s="8" t="s">
        <v>119</v>
      </c>
      <c r="C179" s="8" t="s">
        <v>118</v>
      </c>
      <c r="D179" s="87" t="s">
        <v>494</v>
      </c>
      <c r="E179" s="82" t="s">
        <v>1</v>
      </c>
      <c r="F179" s="82">
        <v>27</v>
      </c>
      <c r="G179" s="82">
        <v>3.33406210324632E-2</v>
      </c>
      <c r="H179" s="82">
        <v>3.18205306373723E-2</v>
      </c>
      <c r="I179" s="82">
        <f t="shared" si="20"/>
        <v>-2.9027619016786507E-2</v>
      </c>
      <c r="J179" s="82">
        <f t="shared" si="21"/>
        <v>9.5708861081712907E-2</v>
      </c>
      <c r="K179" s="82">
        <f t="shared" si="22"/>
        <v>1.0339026482575486</v>
      </c>
      <c r="L179" s="82">
        <f t="shared" si="23"/>
        <v>0.97138963526946576</v>
      </c>
      <c r="M179" s="82">
        <f t="shared" si="23"/>
        <v>1.1004386368374641</v>
      </c>
      <c r="N179" s="82">
        <v>0.294744245064333</v>
      </c>
      <c r="O179" s="85"/>
      <c r="Q179" s="86"/>
      <c r="R179" s="85"/>
      <c r="T179" s="86"/>
      <c r="X179" s="83"/>
      <c r="Y179" s="85"/>
      <c r="AB179" s="86"/>
    </row>
    <row r="180" spans="1:50" s="82" customFormat="1" x14ac:dyDescent="0.15">
      <c r="A180" s="55" t="s">
        <v>75</v>
      </c>
      <c r="B180" s="8" t="s">
        <v>119</v>
      </c>
      <c r="C180" s="8" t="s">
        <v>118</v>
      </c>
      <c r="D180" s="87" t="s">
        <v>494</v>
      </c>
      <c r="E180" s="82" t="s">
        <v>0</v>
      </c>
      <c r="F180" s="82">
        <v>27</v>
      </c>
      <c r="G180" s="82">
        <v>3.07417343909142E-2</v>
      </c>
      <c r="H180" s="82">
        <v>4.6913102648360301E-2</v>
      </c>
      <c r="I180" s="82">
        <f t="shared" si="20"/>
        <v>-6.1207946799871987E-2</v>
      </c>
      <c r="J180" s="82">
        <f t="shared" si="21"/>
        <v>0.12269141558170038</v>
      </c>
      <c r="K180" s="82">
        <f t="shared" si="22"/>
        <v>1.0312191410522586</v>
      </c>
      <c r="L180" s="82">
        <f t="shared" si="23"/>
        <v>0.94062761893412206</v>
      </c>
      <c r="M180" s="82">
        <f t="shared" si="23"/>
        <v>1.1305355014746121</v>
      </c>
      <c r="N180" s="82">
        <v>0.51803687173264501</v>
      </c>
      <c r="O180" s="85"/>
      <c r="Q180" s="86"/>
      <c r="R180" s="85"/>
      <c r="T180" s="86"/>
      <c r="X180" s="83"/>
      <c r="Y180" s="85"/>
      <c r="AB180" s="86"/>
    </row>
    <row r="181" spans="1:50" s="82" customFormat="1" x14ac:dyDescent="0.15">
      <c r="A181" s="55"/>
      <c r="B181" s="8"/>
      <c r="C181" s="87"/>
      <c r="D181" s="87"/>
      <c r="O181" s="85"/>
      <c r="Q181" s="86"/>
      <c r="R181" s="85"/>
      <c r="T181" s="86"/>
      <c r="X181" s="83"/>
      <c r="Y181" s="85"/>
      <c r="AB181" s="86"/>
    </row>
    <row r="182" spans="1:50" s="82" customFormat="1" x14ac:dyDescent="0.15">
      <c r="A182" s="55" t="s">
        <v>75</v>
      </c>
      <c r="B182" s="8" t="s">
        <v>58</v>
      </c>
      <c r="C182" s="8" t="s">
        <v>100</v>
      </c>
      <c r="D182" s="87" t="s">
        <v>494</v>
      </c>
      <c r="E182" s="82" t="s">
        <v>4</v>
      </c>
      <c r="F182" s="82">
        <v>27</v>
      </c>
      <c r="G182" s="82">
        <v>5.6492192937993797E-2</v>
      </c>
      <c r="H182" s="82">
        <v>2.39179654057316E-2</v>
      </c>
      <c r="I182" s="82">
        <f t="shared" si="20"/>
        <v>9.6129807427598607E-3</v>
      </c>
      <c r="J182" s="82">
        <f t="shared" si="21"/>
        <v>0.10337140513322773</v>
      </c>
      <c r="K182" s="82">
        <f t="shared" si="22"/>
        <v>1.0581183539723804</v>
      </c>
      <c r="L182" s="82">
        <f t="shared" si="23"/>
        <v>1.0096593338535995</v>
      </c>
      <c r="M182" s="82">
        <f t="shared" si="23"/>
        <v>1.108903184938578</v>
      </c>
      <c r="N182" s="82">
        <v>1.8180827277120701E-2</v>
      </c>
      <c r="O182" s="85">
        <v>42.867634321807301</v>
      </c>
      <c r="P182" s="82">
        <v>26</v>
      </c>
      <c r="Q182" s="86">
        <v>1.9943027200932901E-2</v>
      </c>
      <c r="R182" s="85">
        <v>1.54431173433245E-2</v>
      </c>
      <c r="S182" s="82">
        <v>6.4789544804104903E-3</v>
      </c>
      <c r="T182" s="86">
        <v>2.5056647764415699E-2</v>
      </c>
      <c r="U182" s="82">
        <v>2.3976088559150102E-3</v>
      </c>
      <c r="V182" s="82">
        <v>4.1268363987667102E-4</v>
      </c>
      <c r="W182" s="82" t="b">
        <v>1</v>
      </c>
      <c r="X182" s="83">
        <v>4.1227761670166298E-19</v>
      </c>
      <c r="Y182" s="85">
        <v>27</v>
      </c>
      <c r="Z182" s="82">
        <v>3.8836484755386799E-2</v>
      </c>
      <c r="AA182" s="82">
        <v>3.1876398769100901E-2</v>
      </c>
      <c r="AB182" s="86">
        <v>0.22309249472072601</v>
      </c>
      <c r="AV182" s="83"/>
    </row>
    <row r="183" spans="1:50" s="82" customFormat="1" x14ac:dyDescent="0.15">
      <c r="A183" s="55" t="s">
        <v>75</v>
      </c>
      <c r="B183" s="8" t="s">
        <v>58</v>
      </c>
      <c r="C183" s="8" t="s">
        <v>100</v>
      </c>
      <c r="D183" s="87" t="s">
        <v>494</v>
      </c>
      <c r="E183" s="82" t="s">
        <v>3</v>
      </c>
      <c r="F183" s="82">
        <v>27</v>
      </c>
      <c r="G183" s="82">
        <v>-6.3888489485445801E-2</v>
      </c>
      <c r="H183" s="82">
        <v>5.5094888590977803E-2</v>
      </c>
      <c r="I183" s="82">
        <f t="shared" si="20"/>
        <v>-0.17187447112376231</v>
      </c>
      <c r="J183" s="82">
        <f t="shared" si="21"/>
        <v>4.409749215287069E-2</v>
      </c>
      <c r="K183" s="82">
        <f t="shared" si="22"/>
        <v>0.93810960278295441</v>
      </c>
      <c r="L183" s="82">
        <f t="shared" si="23"/>
        <v>0.84208487250194375</v>
      </c>
      <c r="M183" s="82">
        <f t="shared" si="23"/>
        <v>1.0450842374342275</v>
      </c>
      <c r="N183" s="82">
        <v>0.25716404703510598</v>
      </c>
      <c r="O183" s="85">
        <v>34.929589326029301</v>
      </c>
      <c r="P183" s="82">
        <v>25</v>
      </c>
      <c r="Q183" s="86">
        <v>8.9484919542020896E-2</v>
      </c>
      <c r="R183" s="85"/>
      <c r="T183" s="86"/>
      <c r="X183" s="83"/>
      <c r="Y183" s="85"/>
      <c r="AB183" s="86"/>
      <c r="AV183" s="83"/>
    </row>
    <row r="184" spans="1:50" s="82" customFormat="1" x14ac:dyDescent="0.15">
      <c r="A184" s="55" t="s">
        <v>75</v>
      </c>
      <c r="B184" s="8" t="s">
        <v>58</v>
      </c>
      <c r="C184" s="8" t="s">
        <v>100</v>
      </c>
      <c r="D184" s="87" t="s">
        <v>494</v>
      </c>
      <c r="E184" s="82" t="s">
        <v>2</v>
      </c>
      <c r="F184" s="82">
        <v>27</v>
      </c>
      <c r="G184" s="82">
        <v>0.10202357180091499</v>
      </c>
      <c r="H184" s="82">
        <v>6.1625010918826301E-2</v>
      </c>
      <c r="I184" s="82">
        <f t="shared" si="20"/>
        <v>-1.8761449599984548E-2</v>
      </c>
      <c r="J184" s="82">
        <f t="shared" si="21"/>
        <v>0.22280859320181454</v>
      </c>
      <c r="K184" s="82">
        <f t="shared" si="22"/>
        <v>1.1074095750583155</v>
      </c>
      <c r="L184" s="82">
        <f t="shared" si="23"/>
        <v>0.98141345089201626</v>
      </c>
      <c r="M184" s="82">
        <f t="shared" si="23"/>
        <v>1.2495813724747629</v>
      </c>
      <c r="N184" s="82">
        <v>0.109834343345536</v>
      </c>
      <c r="O184" s="85"/>
      <c r="Q184" s="86"/>
      <c r="R184" s="85"/>
      <c r="T184" s="86"/>
      <c r="X184" s="83"/>
      <c r="Y184" s="85"/>
      <c r="AB184" s="86"/>
      <c r="AV184" s="83"/>
      <c r="AX184" s="83"/>
    </row>
    <row r="185" spans="1:50" s="82" customFormat="1" x14ac:dyDescent="0.15">
      <c r="A185" s="55" t="s">
        <v>75</v>
      </c>
      <c r="B185" s="8" t="s">
        <v>58</v>
      </c>
      <c r="C185" s="8" t="s">
        <v>100</v>
      </c>
      <c r="D185" s="87" t="s">
        <v>494</v>
      </c>
      <c r="E185" s="82" t="s">
        <v>1</v>
      </c>
      <c r="F185" s="82">
        <v>27</v>
      </c>
      <c r="G185" s="82">
        <v>5.3337744745813098E-2</v>
      </c>
      <c r="H185" s="82">
        <v>2.9969073830341201E-2</v>
      </c>
      <c r="I185" s="82">
        <f t="shared" si="20"/>
        <v>-5.4016399616556576E-3</v>
      </c>
      <c r="J185" s="82">
        <f t="shared" si="21"/>
        <v>0.11207712945328185</v>
      </c>
      <c r="K185" s="82">
        <f t="shared" si="22"/>
        <v>1.0547858333387885</v>
      </c>
      <c r="L185" s="82">
        <f t="shared" si="23"/>
        <v>0.99461292266299828</v>
      </c>
      <c r="M185" s="82">
        <f t="shared" si="23"/>
        <v>1.118599134257551</v>
      </c>
      <c r="N185" s="82">
        <v>7.5115323420195904E-2</v>
      </c>
      <c r="O185" s="85"/>
      <c r="Q185" s="86"/>
      <c r="R185" s="85"/>
      <c r="T185" s="86"/>
      <c r="X185" s="83"/>
      <c r="Y185" s="85"/>
      <c r="AB185" s="86"/>
      <c r="AV185" s="83"/>
      <c r="AX185" s="83"/>
    </row>
    <row r="186" spans="1:50" s="82" customFormat="1" x14ac:dyDescent="0.15">
      <c r="A186" s="55" t="s">
        <v>75</v>
      </c>
      <c r="B186" s="8" t="s">
        <v>58</v>
      </c>
      <c r="C186" s="8" t="s">
        <v>100</v>
      </c>
      <c r="D186" s="87" t="s">
        <v>494</v>
      </c>
      <c r="E186" s="82" t="s">
        <v>0</v>
      </c>
      <c r="F186" s="82">
        <v>27</v>
      </c>
      <c r="G186" s="82">
        <v>-1.5595080448226601E-2</v>
      </c>
      <c r="H186" s="82">
        <v>3.9095549876298E-2</v>
      </c>
      <c r="I186" s="82">
        <f t="shared" si="20"/>
        <v>-9.2222358205770683E-2</v>
      </c>
      <c r="J186" s="82">
        <f t="shared" si="21"/>
        <v>6.1032197309317478E-2</v>
      </c>
      <c r="K186" s="82">
        <f t="shared" si="22"/>
        <v>0.98452589313818106</v>
      </c>
      <c r="L186" s="82">
        <f t="shared" si="23"/>
        <v>0.91190235802757791</v>
      </c>
      <c r="M186" s="82">
        <f t="shared" si="23"/>
        <v>1.0629331372232504</v>
      </c>
      <c r="N186" s="82">
        <v>0.69322681748923898</v>
      </c>
      <c r="O186" s="85"/>
      <c r="Q186" s="86"/>
      <c r="R186" s="85"/>
      <c r="T186" s="86"/>
      <c r="X186" s="83"/>
      <c r="Y186" s="85"/>
      <c r="AB186" s="86"/>
      <c r="AV186" s="83"/>
      <c r="AX186" s="83"/>
    </row>
    <row r="187" spans="1:50" s="82" customFormat="1" x14ac:dyDescent="0.15">
      <c r="A187" s="55"/>
      <c r="B187" s="87"/>
      <c r="C187" s="87"/>
      <c r="D187" s="87"/>
      <c r="O187" s="85"/>
      <c r="Q187" s="86"/>
      <c r="R187" s="85"/>
      <c r="T187" s="86"/>
      <c r="X187" s="83"/>
      <c r="Y187" s="85"/>
      <c r="AB187" s="86"/>
      <c r="AV187" s="83"/>
      <c r="AX187" s="83"/>
    </row>
    <row r="188" spans="1:50" s="82" customFormat="1" x14ac:dyDescent="0.15">
      <c r="A188" s="55" t="s">
        <v>75</v>
      </c>
      <c r="B188" s="8" t="s">
        <v>71</v>
      </c>
      <c r="C188" s="8" t="s">
        <v>8</v>
      </c>
      <c r="D188" s="87" t="s">
        <v>494</v>
      </c>
      <c r="E188" s="82" t="s">
        <v>4</v>
      </c>
      <c r="F188" s="82">
        <v>27</v>
      </c>
      <c r="G188" s="82">
        <v>0.137020637016114</v>
      </c>
      <c r="H188" s="82">
        <v>0.17452919867407701</v>
      </c>
      <c r="I188" s="82">
        <f t="shared" si="20"/>
        <v>-0.20505659238507695</v>
      </c>
      <c r="J188" s="82">
        <f t="shared" si="21"/>
        <v>0.47909786641730495</v>
      </c>
      <c r="K188" s="82">
        <f t="shared" si="22"/>
        <v>1.1468518158755903</v>
      </c>
      <c r="L188" s="82">
        <f t="shared" si="23"/>
        <v>0.81460121488129233</v>
      </c>
      <c r="M188" s="82">
        <f t="shared" si="23"/>
        <v>1.6146171446218698</v>
      </c>
      <c r="N188" s="82">
        <v>0.43240245367674401</v>
      </c>
      <c r="O188" s="85">
        <v>29.5695701125521</v>
      </c>
      <c r="P188" s="82">
        <v>26</v>
      </c>
      <c r="Q188" s="86">
        <v>0.28582529291742698</v>
      </c>
      <c r="R188" s="85">
        <v>7.7255264272678001E-3</v>
      </c>
      <c r="S188" s="82">
        <v>5.2233683102900497E-2</v>
      </c>
      <c r="T188" s="86">
        <v>0.88360564836940403</v>
      </c>
      <c r="U188" s="82">
        <v>2.3976088559150102E-3</v>
      </c>
      <c r="V188" s="82">
        <v>2.26629583930929E-4</v>
      </c>
      <c r="W188" s="82" t="b">
        <v>1</v>
      </c>
      <c r="X188" s="83">
        <v>4.00514646075565E-26</v>
      </c>
      <c r="Y188" s="85">
        <v>27</v>
      </c>
      <c r="Z188" s="82">
        <v>0.21964947139695401</v>
      </c>
      <c r="AA188" s="82">
        <v>0.175846863282765</v>
      </c>
      <c r="AB188" s="86">
        <v>0.21163025910000799</v>
      </c>
      <c r="AV188" s="83"/>
      <c r="AX188" s="83"/>
    </row>
    <row r="189" spans="1:50" s="82" customFormat="1" x14ac:dyDescent="0.15">
      <c r="A189" s="55" t="s">
        <v>75</v>
      </c>
      <c r="B189" s="8" t="s">
        <v>71</v>
      </c>
      <c r="C189" s="8" t="s">
        <v>8</v>
      </c>
      <c r="D189" s="87" t="s">
        <v>494</v>
      </c>
      <c r="E189" s="82" t="s">
        <v>3</v>
      </c>
      <c r="F189" s="82">
        <v>27</v>
      </c>
      <c r="G189" s="82">
        <v>7.6930692411021101E-2</v>
      </c>
      <c r="H189" s="82">
        <v>0.44352427962694801</v>
      </c>
      <c r="I189" s="82">
        <f t="shared" si="20"/>
        <v>-0.79237689565779701</v>
      </c>
      <c r="J189" s="82">
        <f t="shared" si="21"/>
        <v>0.94623828047983927</v>
      </c>
      <c r="K189" s="82">
        <f t="shared" si="22"/>
        <v>1.0799672238742435</v>
      </c>
      <c r="L189" s="82">
        <f t="shared" si="23"/>
        <v>0.45276733457224849</v>
      </c>
      <c r="M189" s="82">
        <f t="shared" si="23"/>
        <v>2.5760012164846851</v>
      </c>
      <c r="N189" s="82">
        <v>0.86369203274272</v>
      </c>
      <c r="O189" s="85">
        <v>29.5437189534974</v>
      </c>
      <c r="P189" s="82">
        <v>25</v>
      </c>
      <c r="Q189" s="86">
        <v>0.24182881867564701</v>
      </c>
      <c r="R189" s="85"/>
      <c r="T189" s="86"/>
      <c r="X189" s="83"/>
      <c r="Y189" s="85"/>
      <c r="AB189" s="86"/>
      <c r="AV189" s="83"/>
      <c r="AX189" s="83"/>
    </row>
    <row r="190" spans="1:50" s="82" customFormat="1" x14ac:dyDescent="0.15">
      <c r="A190" s="55" t="s">
        <v>75</v>
      </c>
      <c r="B190" s="8" t="s">
        <v>71</v>
      </c>
      <c r="C190" s="8" t="s">
        <v>8</v>
      </c>
      <c r="D190" s="87" t="s">
        <v>494</v>
      </c>
      <c r="E190" s="82" t="s">
        <v>2</v>
      </c>
      <c r="F190" s="82">
        <v>27</v>
      </c>
      <c r="G190" s="82">
        <v>0.406334411878775</v>
      </c>
      <c r="H190" s="82">
        <v>0.44253078217714398</v>
      </c>
      <c r="I190" s="82">
        <f t="shared" si="20"/>
        <v>-0.46102592118842717</v>
      </c>
      <c r="J190" s="82">
        <f t="shared" si="21"/>
        <v>1.2736947449459772</v>
      </c>
      <c r="K190" s="82">
        <f t="shared" si="22"/>
        <v>1.5013045225869666</v>
      </c>
      <c r="L190" s="82">
        <f t="shared" si="23"/>
        <v>0.63063633034303967</v>
      </c>
      <c r="M190" s="82">
        <f t="shared" si="23"/>
        <v>3.5740333391735373</v>
      </c>
      <c r="N190" s="82">
        <v>0.36695099528067399</v>
      </c>
      <c r="O190" s="85"/>
      <c r="Q190" s="86"/>
      <c r="R190" s="85"/>
      <c r="T190" s="86"/>
      <c r="X190" s="83"/>
      <c r="Y190" s="85"/>
      <c r="AB190" s="86"/>
      <c r="AV190" s="83"/>
    </row>
    <row r="191" spans="1:50" s="82" customFormat="1" x14ac:dyDescent="0.15">
      <c r="A191" s="55" t="s">
        <v>75</v>
      </c>
      <c r="B191" s="8" t="s">
        <v>71</v>
      </c>
      <c r="C191" s="8" t="s">
        <v>8</v>
      </c>
      <c r="D191" s="87" t="s">
        <v>494</v>
      </c>
      <c r="E191" s="82" t="s">
        <v>1</v>
      </c>
      <c r="F191" s="82">
        <v>27</v>
      </c>
      <c r="G191" s="82">
        <v>7.6135527564299796E-2</v>
      </c>
      <c r="H191" s="82">
        <v>0.25487909974006401</v>
      </c>
      <c r="I191" s="82">
        <f t="shared" si="20"/>
        <v>-0.42342750792622563</v>
      </c>
      <c r="J191" s="82">
        <f t="shared" si="21"/>
        <v>0.57569856305482525</v>
      </c>
      <c r="K191" s="82">
        <f t="shared" si="22"/>
        <v>1.0791088132364193</v>
      </c>
      <c r="L191" s="82">
        <f t="shared" si="23"/>
        <v>0.65479864165739732</v>
      </c>
      <c r="M191" s="82">
        <f t="shared" si="23"/>
        <v>1.7783723983559949</v>
      </c>
      <c r="N191" s="82">
        <v>0.76515955493336096</v>
      </c>
      <c r="O191" s="85"/>
      <c r="Q191" s="86"/>
      <c r="R191" s="85"/>
      <c r="T191" s="86"/>
      <c r="X191" s="83"/>
      <c r="Y191" s="85"/>
      <c r="AB191" s="86"/>
    </row>
    <row r="192" spans="1:50" s="82" customFormat="1" x14ac:dyDescent="0.15">
      <c r="A192" s="55" t="s">
        <v>75</v>
      </c>
      <c r="B192" s="8" t="s">
        <v>71</v>
      </c>
      <c r="C192" s="8" t="s">
        <v>8</v>
      </c>
      <c r="D192" s="87" t="s">
        <v>494</v>
      </c>
      <c r="E192" s="82" t="s">
        <v>0</v>
      </c>
      <c r="F192" s="82">
        <v>27</v>
      </c>
      <c r="G192" s="82">
        <v>0.25368936665090602</v>
      </c>
      <c r="H192" s="82">
        <v>0.32965996624563698</v>
      </c>
      <c r="I192" s="82">
        <f t="shared" si="20"/>
        <v>-0.39244416719054243</v>
      </c>
      <c r="J192" s="82">
        <f t="shared" si="21"/>
        <v>0.89982290049235447</v>
      </c>
      <c r="K192" s="82">
        <f t="shared" si="22"/>
        <v>1.2887714067043248</v>
      </c>
      <c r="L192" s="82">
        <f t="shared" si="23"/>
        <v>0.67540405500579481</v>
      </c>
      <c r="M192" s="82">
        <f t="shared" si="23"/>
        <v>2.4591675552264691</v>
      </c>
      <c r="N192" s="82">
        <v>0.44850310808995397</v>
      </c>
      <c r="O192" s="85"/>
      <c r="Q192" s="86"/>
      <c r="R192" s="85"/>
      <c r="T192" s="86"/>
      <c r="X192" s="83"/>
      <c r="Y192" s="85"/>
      <c r="AB192" s="86"/>
    </row>
    <row r="193" spans="1:29" s="82" customFormat="1" x14ac:dyDescent="0.15">
      <c r="A193" s="55"/>
      <c r="B193" s="87"/>
      <c r="C193" s="87"/>
      <c r="D193" s="87"/>
      <c r="O193" s="85"/>
      <c r="Q193" s="86"/>
      <c r="R193" s="85"/>
      <c r="T193" s="86"/>
      <c r="X193" s="83"/>
      <c r="Y193" s="85"/>
      <c r="AB193" s="86"/>
    </row>
    <row r="194" spans="1:29" s="82" customFormat="1" x14ac:dyDescent="0.15">
      <c r="A194" s="55" t="s">
        <v>75</v>
      </c>
      <c r="B194" s="8" t="s">
        <v>59</v>
      </c>
      <c r="C194" s="8" t="s">
        <v>60</v>
      </c>
      <c r="D194" s="87" t="s">
        <v>494</v>
      </c>
      <c r="E194" s="82" t="s">
        <v>4</v>
      </c>
      <c r="F194" s="82">
        <v>27</v>
      </c>
      <c r="G194" s="82">
        <v>6.7882147014027602E-2</v>
      </c>
      <c r="H194" s="82">
        <v>3.09248135594931E-2</v>
      </c>
      <c r="I194" s="82">
        <f t="shared" si="20"/>
        <v>7.2695124374211259E-3</v>
      </c>
      <c r="J194" s="82">
        <f t="shared" si="21"/>
        <v>0.12849478159063407</v>
      </c>
      <c r="K194" s="82">
        <f t="shared" si="22"/>
        <v>1.0702391701641234</v>
      </c>
      <c r="L194" s="82">
        <f t="shared" si="23"/>
        <v>1.0072959994867046</v>
      </c>
      <c r="M194" s="82">
        <f t="shared" si="23"/>
        <v>1.1371154873416232</v>
      </c>
      <c r="N194" s="82">
        <v>2.8158538514682099E-2</v>
      </c>
      <c r="O194" s="85">
        <v>37.880967465137502</v>
      </c>
      <c r="P194" s="82">
        <v>26</v>
      </c>
      <c r="Q194" s="86">
        <v>6.2119158779826697E-2</v>
      </c>
      <c r="R194" s="85">
        <v>1.14864422449022E-2</v>
      </c>
      <c r="S194" s="82">
        <v>8.9899707133927493E-3</v>
      </c>
      <c r="T194" s="86">
        <v>0.21309461188461501</v>
      </c>
      <c r="U194" s="82">
        <v>2.3976088559150102E-3</v>
      </c>
      <c r="V194" s="82">
        <v>3.6705120285701202E-4</v>
      </c>
      <c r="W194" s="82" t="b">
        <v>1</v>
      </c>
      <c r="X194" s="83">
        <v>1.4891589131665801E-20</v>
      </c>
      <c r="Y194" s="85">
        <v>27</v>
      </c>
      <c r="Z194" s="82">
        <v>4.85679163955084E-2</v>
      </c>
      <c r="AA194" s="82">
        <v>3.9579778275069401E-2</v>
      </c>
      <c r="AB194" s="86">
        <v>0.21978908622131901</v>
      </c>
      <c r="AC194" s="92"/>
    </row>
    <row r="195" spans="1:29" s="82" customFormat="1" x14ac:dyDescent="0.15">
      <c r="A195" s="55" t="s">
        <v>75</v>
      </c>
      <c r="B195" s="8" t="s">
        <v>59</v>
      </c>
      <c r="C195" s="8" t="s">
        <v>60</v>
      </c>
      <c r="D195" s="87" t="s">
        <v>494</v>
      </c>
      <c r="E195" s="82" t="s">
        <v>3</v>
      </c>
      <c r="F195" s="82">
        <v>27</v>
      </c>
      <c r="G195" s="82">
        <v>-2.1632845287541998E-2</v>
      </c>
      <c r="H195" s="82">
        <v>7.6432968841433996E-2</v>
      </c>
      <c r="I195" s="82">
        <f t="shared" si="20"/>
        <v>-0.17144146421675263</v>
      </c>
      <c r="J195" s="82">
        <f t="shared" si="21"/>
        <v>0.12817577364166863</v>
      </c>
      <c r="K195" s="82">
        <f t="shared" si="22"/>
        <v>0.97859946650615048</v>
      </c>
      <c r="L195" s="82">
        <f t="shared" si="23"/>
        <v>0.84244958002276482</v>
      </c>
      <c r="M195" s="82">
        <f t="shared" si="23"/>
        <v>1.1367527963160053</v>
      </c>
      <c r="N195" s="82">
        <v>0.77948401305147297</v>
      </c>
      <c r="O195" s="85">
        <v>35.5589602866321</v>
      </c>
      <c r="P195" s="82">
        <v>25</v>
      </c>
      <c r="Q195" s="86">
        <v>7.8563489892877605E-2</v>
      </c>
      <c r="R195" s="85"/>
      <c r="T195" s="86"/>
      <c r="X195" s="83"/>
      <c r="Y195" s="85"/>
      <c r="AB195" s="86"/>
    </row>
    <row r="196" spans="1:29" s="82" customFormat="1" x14ac:dyDescent="0.15">
      <c r="A196" s="55" t="s">
        <v>75</v>
      </c>
      <c r="B196" s="8" t="s">
        <v>59</v>
      </c>
      <c r="C196" s="8" t="s">
        <v>60</v>
      </c>
      <c r="D196" s="87" t="s">
        <v>494</v>
      </c>
      <c r="E196" s="82" t="s">
        <v>2</v>
      </c>
      <c r="F196" s="82">
        <v>27</v>
      </c>
      <c r="G196" s="82">
        <v>0.104868053348407</v>
      </c>
      <c r="H196" s="82">
        <v>7.7939612706815195E-2</v>
      </c>
      <c r="I196" s="82">
        <f t="shared" si="20"/>
        <v>-4.7893587556950792E-2</v>
      </c>
      <c r="J196" s="82">
        <f t="shared" si="21"/>
        <v>0.25762969425376481</v>
      </c>
      <c r="K196" s="82">
        <f t="shared" si="22"/>
        <v>1.1105640654780455</v>
      </c>
      <c r="L196" s="82">
        <f t="shared" si="23"/>
        <v>0.95323521776898856</v>
      </c>
      <c r="M196" s="82">
        <f t="shared" si="23"/>
        <v>1.2938596062551488</v>
      </c>
      <c r="N196" s="82">
        <v>0.19008028051489101</v>
      </c>
      <c r="O196" s="85"/>
      <c r="Q196" s="86"/>
      <c r="R196" s="85"/>
      <c r="T196" s="86"/>
      <c r="X196" s="83"/>
      <c r="Y196" s="85"/>
      <c r="AB196" s="86"/>
    </row>
    <row r="197" spans="1:29" s="82" customFormat="1" x14ac:dyDescent="0.15">
      <c r="A197" s="55" t="s">
        <v>75</v>
      </c>
      <c r="B197" s="8" t="s">
        <v>59</v>
      </c>
      <c r="C197" s="8" t="s">
        <v>60</v>
      </c>
      <c r="D197" s="87" t="s">
        <v>494</v>
      </c>
      <c r="E197" s="82" t="s">
        <v>1</v>
      </c>
      <c r="F197" s="82">
        <v>27</v>
      </c>
      <c r="G197" s="82">
        <v>4.2668975736422303E-2</v>
      </c>
      <c r="H197" s="82">
        <v>3.9790508050439002E-2</v>
      </c>
      <c r="I197" s="82">
        <f t="shared" si="20"/>
        <v>-3.5320420042438135E-2</v>
      </c>
      <c r="J197" s="82">
        <f t="shared" si="21"/>
        <v>0.12065837151528275</v>
      </c>
      <c r="K197" s="82">
        <f t="shared" si="22"/>
        <v>1.0435923832672624</v>
      </c>
      <c r="L197" s="82">
        <f t="shared" si="23"/>
        <v>0.96529606649268984</v>
      </c>
      <c r="M197" s="82">
        <f t="shared" si="23"/>
        <v>1.1282394078021374</v>
      </c>
      <c r="N197" s="82">
        <v>0.28356709466548302</v>
      </c>
      <c r="O197" s="85"/>
      <c r="Q197" s="86"/>
      <c r="R197" s="85"/>
      <c r="T197" s="86"/>
      <c r="X197" s="83"/>
      <c r="Y197" s="85"/>
      <c r="AB197" s="86"/>
    </row>
    <row r="198" spans="1:29" s="82" customFormat="1" x14ac:dyDescent="0.15">
      <c r="A198" s="55" t="s">
        <v>75</v>
      </c>
      <c r="B198" s="8" t="s">
        <v>59</v>
      </c>
      <c r="C198" s="8" t="s">
        <v>60</v>
      </c>
      <c r="D198" s="87" t="s">
        <v>494</v>
      </c>
      <c r="E198" s="82" t="s">
        <v>0</v>
      </c>
      <c r="F198" s="82">
        <v>27</v>
      </c>
      <c r="G198" s="82">
        <v>2.1761693731759402E-2</v>
      </c>
      <c r="H198" s="82">
        <v>5.2331953772906399E-2</v>
      </c>
      <c r="I198" s="82">
        <f t="shared" si="20"/>
        <v>-8.0808935663137141E-2</v>
      </c>
      <c r="J198" s="82">
        <f t="shared" si="21"/>
        <v>0.12433232312665594</v>
      </c>
      <c r="K198" s="82">
        <f t="shared" si="22"/>
        <v>1.022000206393173</v>
      </c>
      <c r="L198" s="82">
        <f t="shared" si="23"/>
        <v>0.92236990660440332</v>
      </c>
      <c r="M198" s="82">
        <f t="shared" si="23"/>
        <v>1.1323921285689329</v>
      </c>
      <c r="N198" s="82">
        <v>0.68093977737284594</v>
      </c>
      <c r="O198" s="85"/>
      <c r="Q198" s="86"/>
      <c r="R198" s="85"/>
      <c r="T198" s="86"/>
      <c r="X198" s="83"/>
      <c r="Y198" s="85"/>
      <c r="AB198" s="86"/>
    </row>
    <row r="199" spans="1:29" s="82" customFormat="1" x14ac:dyDescent="0.15">
      <c r="A199" s="55"/>
      <c r="B199" s="87"/>
      <c r="C199" s="87"/>
      <c r="D199" s="87"/>
      <c r="O199" s="85"/>
      <c r="Q199" s="86"/>
      <c r="R199" s="85"/>
      <c r="T199" s="86"/>
      <c r="X199" s="83"/>
      <c r="Y199" s="85"/>
      <c r="AB199" s="86"/>
    </row>
    <row r="200" spans="1:29" s="82" customFormat="1" x14ac:dyDescent="0.15">
      <c r="A200" s="55" t="s">
        <v>75</v>
      </c>
      <c r="B200" s="8" t="s">
        <v>56</v>
      </c>
      <c r="C200" s="8" t="s">
        <v>16</v>
      </c>
      <c r="D200" s="87" t="s">
        <v>494</v>
      </c>
      <c r="E200" s="82" t="s">
        <v>4</v>
      </c>
      <c r="F200" s="82">
        <v>27</v>
      </c>
      <c r="G200" s="82">
        <v>4.5689841136475597E-2</v>
      </c>
      <c r="H200" s="82">
        <v>2.4489390690254E-2</v>
      </c>
      <c r="I200" s="82">
        <f t="shared" ref="I200:I228" si="24">G200-1.96*H200</f>
        <v>-2.3093646164222409E-3</v>
      </c>
      <c r="J200" s="82">
        <f t="shared" ref="J200:J228" si="25">G200+1.96*H200</f>
        <v>9.3689046889373434E-2</v>
      </c>
      <c r="K200" s="82">
        <f t="shared" ref="K200:K228" si="26">EXP(G200)</f>
        <v>1.0467497019059075</v>
      </c>
      <c r="L200" s="82">
        <f t="shared" ref="L200:M228" si="27">EXP(I200)</f>
        <v>0.99769329991452438</v>
      </c>
      <c r="M200" s="82">
        <f t="shared" si="27"/>
        <v>1.0982181984523471</v>
      </c>
      <c r="N200" s="82">
        <v>6.2083435849769199E-2</v>
      </c>
      <c r="O200" s="85">
        <v>30.433032801145</v>
      </c>
      <c r="P200" s="82">
        <v>26</v>
      </c>
      <c r="Q200" s="86">
        <v>0.25006072509793598</v>
      </c>
      <c r="R200" s="85">
        <v>8.2329250315912907E-3</v>
      </c>
      <c r="S200" s="82">
        <v>7.1650615838020097E-3</v>
      </c>
      <c r="T200" s="86">
        <v>0.26141547025829298</v>
      </c>
      <c r="U200" s="82">
        <v>2.3976088559150102E-3</v>
      </c>
      <c r="V200" s="82">
        <v>2.8402852123173098E-4</v>
      </c>
      <c r="W200" s="82" t="b">
        <v>1</v>
      </c>
      <c r="X200" s="83">
        <v>1.35060271399073E-23</v>
      </c>
      <c r="Y200" s="85">
        <v>27</v>
      </c>
      <c r="Z200" s="82">
        <v>5.1368518593310999E-2</v>
      </c>
      <c r="AA200" s="82">
        <v>2.4399918662981999E-2</v>
      </c>
      <c r="AB200" s="86">
        <v>3.5267448902429097E-2</v>
      </c>
    </row>
    <row r="201" spans="1:29" s="82" customFormat="1" x14ac:dyDescent="0.15">
      <c r="A201" s="55" t="s">
        <v>75</v>
      </c>
      <c r="B201" s="8" t="s">
        <v>56</v>
      </c>
      <c r="C201" s="8" t="s">
        <v>16</v>
      </c>
      <c r="D201" s="87" t="s">
        <v>494</v>
      </c>
      <c r="E201" s="82" t="s">
        <v>3</v>
      </c>
      <c r="F201" s="82">
        <v>27</v>
      </c>
      <c r="G201" s="82">
        <v>-1.8532702384814099E-2</v>
      </c>
      <c r="H201" s="82">
        <v>6.0962283008380302E-2</v>
      </c>
      <c r="I201" s="82">
        <f t="shared" si="24"/>
        <v>-0.1380187770812395</v>
      </c>
      <c r="J201" s="82">
        <f t="shared" si="25"/>
        <v>0.10095337231161129</v>
      </c>
      <c r="K201" s="82">
        <f t="shared" si="26"/>
        <v>0.98163797216416748</v>
      </c>
      <c r="L201" s="82">
        <f t="shared" si="27"/>
        <v>0.87108233520846035</v>
      </c>
      <c r="M201" s="82">
        <f t="shared" si="27"/>
        <v>1.106225059843482</v>
      </c>
      <c r="N201" s="82">
        <v>0.76364172426462196</v>
      </c>
      <c r="O201" s="85">
        <v>28.906440478158</v>
      </c>
      <c r="P201" s="82">
        <v>25</v>
      </c>
      <c r="Q201" s="86">
        <v>0.26784599213134302</v>
      </c>
      <c r="R201" s="85"/>
      <c r="T201" s="86"/>
      <c r="X201" s="83"/>
      <c r="Y201" s="85"/>
      <c r="AB201" s="86"/>
    </row>
    <row r="202" spans="1:29" s="82" customFormat="1" x14ac:dyDescent="0.15">
      <c r="A202" s="55" t="s">
        <v>75</v>
      </c>
      <c r="B202" s="8" t="s">
        <v>56</v>
      </c>
      <c r="C202" s="8" t="s">
        <v>16</v>
      </c>
      <c r="D202" s="87" t="s">
        <v>494</v>
      </c>
      <c r="E202" s="82" t="s">
        <v>2</v>
      </c>
      <c r="F202" s="82">
        <v>27</v>
      </c>
      <c r="G202" s="82">
        <v>0.101145256438053</v>
      </c>
      <c r="H202" s="82">
        <v>5.7593374479506299E-2</v>
      </c>
      <c r="I202" s="82">
        <f t="shared" si="24"/>
        <v>-1.1737757541779345E-2</v>
      </c>
      <c r="J202" s="82">
        <f t="shared" si="25"/>
        <v>0.21402827041788536</v>
      </c>
      <c r="K202" s="82">
        <f t="shared" si="26"/>
        <v>1.1064373472393771</v>
      </c>
      <c r="L202" s="82">
        <f t="shared" si="27"/>
        <v>0.98833086119517255</v>
      </c>
      <c r="M202" s="82">
        <f t="shared" si="27"/>
        <v>1.2386576716684741</v>
      </c>
      <c r="N202" s="82">
        <v>9.0829731988669699E-2</v>
      </c>
      <c r="O202" s="85"/>
      <c r="Q202" s="86"/>
      <c r="R202" s="85"/>
      <c r="T202" s="86"/>
      <c r="X202" s="83"/>
      <c r="Y202" s="85"/>
      <c r="AB202" s="86"/>
    </row>
    <row r="203" spans="1:29" s="82" customFormat="1" x14ac:dyDescent="0.15">
      <c r="A203" s="55" t="s">
        <v>75</v>
      </c>
      <c r="B203" s="8" t="s">
        <v>56</v>
      </c>
      <c r="C203" s="8" t="s">
        <v>16</v>
      </c>
      <c r="D203" s="87" t="s">
        <v>494</v>
      </c>
      <c r="E203" s="82" t="s">
        <v>1</v>
      </c>
      <c r="F203" s="82">
        <v>27</v>
      </c>
      <c r="G203" s="82">
        <v>5.9518364947835703E-2</v>
      </c>
      <c r="H203" s="82">
        <v>3.6661039609269398E-2</v>
      </c>
      <c r="I203" s="82">
        <f t="shared" si="24"/>
        <v>-1.2337272686332321E-2</v>
      </c>
      <c r="J203" s="82">
        <f t="shared" si="25"/>
        <v>0.13137400258200371</v>
      </c>
      <c r="K203" s="82">
        <f t="shared" si="26"/>
        <v>1.0613252519834497</v>
      </c>
      <c r="L203" s="82">
        <f t="shared" si="27"/>
        <v>0.98773851945272118</v>
      </c>
      <c r="M203" s="82">
        <f t="shared" si="27"/>
        <v>1.14039421194371</v>
      </c>
      <c r="N203" s="82">
        <v>0.104487415887522</v>
      </c>
      <c r="O203" s="85"/>
      <c r="Q203" s="86"/>
      <c r="R203" s="85"/>
      <c r="T203" s="86"/>
      <c r="X203" s="83"/>
      <c r="Y203" s="85"/>
      <c r="AB203" s="86"/>
    </row>
    <row r="204" spans="1:29" s="82" customFormat="1" x14ac:dyDescent="0.15">
      <c r="A204" s="55" t="s">
        <v>75</v>
      </c>
      <c r="B204" s="8" t="s">
        <v>56</v>
      </c>
      <c r="C204" s="8" t="s">
        <v>16</v>
      </c>
      <c r="D204" s="87" t="s">
        <v>494</v>
      </c>
      <c r="E204" s="82" t="s">
        <v>0</v>
      </c>
      <c r="F204" s="82">
        <v>27</v>
      </c>
      <c r="G204" s="82">
        <v>7.8956937470955404E-2</v>
      </c>
      <c r="H204" s="82">
        <v>4.3554803912047302E-2</v>
      </c>
      <c r="I204" s="82">
        <f t="shared" si="24"/>
        <v>-6.4104781966572988E-3</v>
      </c>
      <c r="J204" s="82">
        <f t="shared" si="25"/>
        <v>0.16432435313856811</v>
      </c>
      <c r="K204" s="82">
        <f t="shared" si="26"/>
        <v>1.0821577206186588</v>
      </c>
      <c r="L204" s="82">
        <f t="shared" si="27"/>
        <v>0.99361002508335983</v>
      </c>
      <c r="M204" s="82">
        <f t="shared" si="27"/>
        <v>1.1785965345874239</v>
      </c>
      <c r="N204" s="82">
        <v>8.1422568062565703E-2</v>
      </c>
      <c r="O204" s="85"/>
      <c r="Q204" s="86"/>
      <c r="R204" s="85"/>
      <c r="T204" s="86"/>
      <c r="X204" s="83"/>
      <c r="Y204" s="85"/>
      <c r="AB204" s="86"/>
    </row>
    <row r="205" spans="1:29" s="82" customFormat="1" x14ac:dyDescent="0.15">
      <c r="A205" s="55"/>
      <c r="B205" s="87"/>
      <c r="C205" s="87"/>
      <c r="D205" s="87"/>
      <c r="O205" s="85"/>
      <c r="Q205" s="86"/>
      <c r="R205" s="85"/>
      <c r="T205" s="86"/>
      <c r="X205" s="83"/>
      <c r="Y205" s="85"/>
      <c r="AB205" s="86"/>
    </row>
    <row r="206" spans="1:29" s="82" customFormat="1" x14ac:dyDescent="0.15">
      <c r="A206" s="55" t="s">
        <v>75</v>
      </c>
      <c r="B206" s="8" t="s">
        <v>120</v>
      </c>
      <c r="C206" s="8" t="s">
        <v>128</v>
      </c>
      <c r="D206" s="87" t="s">
        <v>494</v>
      </c>
      <c r="E206" s="82" t="s">
        <v>4</v>
      </c>
      <c r="F206" s="82">
        <v>27</v>
      </c>
      <c r="G206" s="82">
        <v>6.1650777061610901E-2</v>
      </c>
      <c r="H206" s="82">
        <v>2.9766062345187999E-2</v>
      </c>
      <c r="I206" s="82">
        <f t="shared" si="24"/>
        <v>3.3092948650424239E-3</v>
      </c>
      <c r="J206" s="82">
        <f t="shared" si="25"/>
        <v>0.11999225925817938</v>
      </c>
      <c r="K206" s="82">
        <f t="shared" si="26"/>
        <v>1.0635908495427679</v>
      </c>
      <c r="L206" s="82">
        <f t="shared" si="27"/>
        <v>1.003314776626548</v>
      </c>
      <c r="M206" s="82">
        <f t="shared" si="27"/>
        <v>1.1274881239511232</v>
      </c>
      <c r="N206" s="82">
        <v>3.8342279023005202E-2</v>
      </c>
      <c r="O206" s="85">
        <v>36.067311900399801</v>
      </c>
      <c r="P206" s="82">
        <v>26</v>
      </c>
      <c r="Q206" s="86">
        <v>9.0438179182640493E-2</v>
      </c>
      <c r="R206" s="85">
        <v>1.0093460451818701E-2</v>
      </c>
      <c r="S206" s="82">
        <v>8.6976996770853597E-3</v>
      </c>
      <c r="T206" s="86">
        <v>0.25681785410876101</v>
      </c>
      <c r="U206" s="82">
        <v>2.3976088559150102E-3</v>
      </c>
      <c r="V206" s="82">
        <v>3.3546748772415402E-4</v>
      </c>
      <c r="W206" s="82" t="b">
        <v>1</v>
      </c>
      <c r="X206" s="83">
        <v>1.2200972378851501E-21</v>
      </c>
      <c r="Y206" s="85">
        <v>27</v>
      </c>
      <c r="Z206" s="82">
        <v>4.5498842893145403E-2</v>
      </c>
      <c r="AA206" s="82">
        <v>3.9796824693564298E-2</v>
      </c>
      <c r="AB206" s="86">
        <v>0.25292309493985698</v>
      </c>
    </row>
    <row r="207" spans="1:29" s="82" customFormat="1" x14ac:dyDescent="0.15">
      <c r="A207" s="55" t="s">
        <v>75</v>
      </c>
      <c r="B207" s="8" t="s">
        <v>120</v>
      </c>
      <c r="C207" s="8" t="s">
        <v>128</v>
      </c>
      <c r="D207" s="87" t="s">
        <v>494</v>
      </c>
      <c r="E207" s="82" t="s">
        <v>3</v>
      </c>
      <c r="F207" s="82">
        <v>27</v>
      </c>
      <c r="G207" s="82">
        <v>-1.6985159247468198E-2</v>
      </c>
      <c r="H207" s="82">
        <v>7.3932606046514707E-2</v>
      </c>
      <c r="I207" s="82">
        <f t="shared" si="24"/>
        <v>-0.16189306709863704</v>
      </c>
      <c r="J207" s="82">
        <f t="shared" si="25"/>
        <v>0.12792274860370062</v>
      </c>
      <c r="K207" s="82">
        <f t="shared" si="26"/>
        <v>0.98315827533530475</v>
      </c>
      <c r="L207" s="82">
        <f t="shared" si="27"/>
        <v>0.8505321495480932</v>
      </c>
      <c r="M207" s="82">
        <f t="shared" si="27"/>
        <v>1.1364652057818945</v>
      </c>
      <c r="N207" s="82">
        <v>0.82016436837040696</v>
      </c>
      <c r="O207" s="85">
        <v>34.223745095637199</v>
      </c>
      <c r="P207" s="82">
        <v>25</v>
      </c>
      <c r="Q207" s="86">
        <v>0.103211240067328</v>
      </c>
      <c r="R207" s="85"/>
      <c r="T207" s="86"/>
      <c r="X207" s="83"/>
      <c r="Y207" s="85"/>
      <c r="AB207" s="86"/>
    </row>
    <row r="208" spans="1:29" s="82" customFormat="1" x14ac:dyDescent="0.15">
      <c r="A208" s="55" t="s">
        <v>75</v>
      </c>
      <c r="B208" s="8" t="s">
        <v>120</v>
      </c>
      <c r="C208" s="8" t="s">
        <v>128</v>
      </c>
      <c r="D208" s="87" t="s">
        <v>494</v>
      </c>
      <c r="E208" s="82" t="s">
        <v>2</v>
      </c>
      <c r="F208" s="82">
        <v>27</v>
      </c>
      <c r="G208" s="82">
        <v>9.2279126075214796E-2</v>
      </c>
      <c r="H208" s="82">
        <v>6.9303611489001604E-2</v>
      </c>
      <c r="I208" s="82">
        <f t="shared" si="24"/>
        <v>-4.3555952443228352E-2</v>
      </c>
      <c r="J208" s="82">
        <f t="shared" si="25"/>
        <v>0.22811420459365794</v>
      </c>
      <c r="K208" s="82">
        <f t="shared" si="26"/>
        <v>1.0966708888042225</v>
      </c>
      <c r="L208" s="82">
        <f t="shared" si="27"/>
        <v>0.95737898489901674</v>
      </c>
      <c r="M208" s="82">
        <f t="shared" si="27"/>
        <v>1.2562287843382121</v>
      </c>
      <c r="N208" s="82">
        <v>0.19457507033231999</v>
      </c>
      <c r="O208" s="85"/>
      <c r="Q208" s="86"/>
      <c r="R208" s="85"/>
      <c r="T208" s="86"/>
      <c r="X208" s="83"/>
      <c r="Y208" s="85"/>
      <c r="AB208" s="86"/>
    </row>
    <row r="209" spans="1:29" s="82" customFormat="1" x14ac:dyDescent="0.15">
      <c r="A209" s="55" t="s">
        <v>75</v>
      </c>
      <c r="B209" s="8" t="s">
        <v>120</v>
      </c>
      <c r="C209" s="8" t="s">
        <v>128</v>
      </c>
      <c r="D209" s="87" t="s">
        <v>494</v>
      </c>
      <c r="E209" s="82" t="s">
        <v>1</v>
      </c>
      <c r="F209" s="82">
        <v>27</v>
      </c>
      <c r="G209" s="82">
        <v>6.6374741188923794E-2</v>
      </c>
      <c r="H209" s="82">
        <v>3.7998470133430599E-2</v>
      </c>
      <c r="I209" s="82">
        <f t="shared" si="24"/>
        <v>-8.1022602726001786E-3</v>
      </c>
      <c r="J209" s="82">
        <f t="shared" si="25"/>
        <v>0.14085174265044775</v>
      </c>
      <c r="K209" s="82">
        <f t="shared" si="26"/>
        <v>1.0686271007314454</v>
      </c>
      <c r="L209" s="82">
        <f t="shared" si="27"/>
        <v>0.99193047456976435</v>
      </c>
      <c r="M209" s="82">
        <f t="shared" si="27"/>
        <v>1.1512539534718955</v>
      </c>
      <c r="N209" s="82">
        <v>8.0676541353949693E-2</v>
      </c>
      <c r="O209" s="85"/>
      <c r="Q209" s="86"/>
      <c r="R209" s="85"/>
      <c r="T209" s="86"/>
      <c r="X209" s="83"/>
      <c r="Y209" s="85"/>
      <c r="AB209" s="86"/>
    </row>
    <row r="210" spans="1:29" s="82" customFormat="1" x14ac:dyDescent="0.15">
      <c r="A210" s="55" t="s">
        <v>75</v>
      </c>
      <c r="B210" s="8" t="s">
        <v>120</v>
      </c>
      <c r="C210" s="8" t="s">
        <v>128</v>
      </c>
      <c r="D210" s="87" t="s">
        <v>494</v>
      </c>
      <c r="E210" s="82" t="s">
        <v>0</v>
      </c>
      <c r="F210" s="82">
        <v>27</v>
      </c>
      <c r="G210" s="82">
        <v>8.5568792425985502E-2</v>
      </c>
      <c r="H210" s="82">
        <v>6.0516999157276402E-2</v>
      </c>
      <c r="I210" s="82">
        <f t="shared" si="24"/>
        <v>-3.3044525922276247E-2</v>
      </c>
      <c r="J210" s="82">
        <f t="shared" si="25"/>
        <v>0.20418211077424725</v>
      </c>
      <c r="K210" s="82">
        <f t="shared" si="26"/>
        <v>1.089336496866872</v>
      </c>
      <c r="L210" s="82">
        <f t="shared" si="27"/>
        <v>0.96749548000141483</v>
      </c>
      <c r="M210" s="82">
        <f t="shared" si="27"/>
        <v>1.2265214958983097</v>
      </c>
      <c r="N210" s="82">
        <v>0.16923587470065901</v>
      </c>
      <c r="O210" s="85"/>
      <c r="Q210" s="86"/>
      <c r="R210" s="85"/>
      <c r="T210" s="86"/>
      <c r="X210" s="83"/>
      <c r="Y210" s="85"/>
      <c r="AB210" s="86"/>
    </row>
    <row r="211" spans="1:29" s="82" customFormat="1" x14ac:dyDescent="0.15">
      <c r="A211" s="55"/>
      <c r="B211" s="87"/>
      <c r="C211" s="87"/>
      <c r="D211" s="87"/>
      <c r="O211" s="85"/>
      <c r="Q211" s="86"/>
      <c r="R211" s="85"/>
      <c r="T211" s="86"/>
      <c r="X211" s="83"/>
      <c r="Y211" s="85"/>
      <c r="AB211" s="86"/>
    </row>
    <row r="212" spans="1:29" s="82" customFormat="1" x14ac:dyDescent="0.15">
      <c r="A212" s="55" t="s">
        <v>75</v>
      </c>
      <c r="B212" s="8" t="s">
        <v>57</v>
      </c>
      <c r="C212" s="8" t="s">
        <v>15</v>
      </c>
      <c r="D212" s="87" t="s">
        <v>494</v>
      </c>
      <c r="E212" s="82" t="s">
        <v>4</v>
      </c>
      <c r="F212" s="82">
        <v>27</v>
      </c>
      <c r="G212" s="82">
        <v>4.6634547447950501E-2</v>
      </c>
      <c r="H212" s="82">
        <v>3.1291820213010899E-2</v>
      </c>
      <c r="I212" s="82">
        <f t="shared" si="24"/>
        <v>-1.4697420169550855E-2</v>
      </c>
      <c r="J212" s="82">
        <f t="shared" si="25"/>
        <v>0.10796651506545185</v>
      </c>
      <c r="K212" s="82">
        <f t="shared" si="26"/>
        <v>1.0477390401993179</v>
      </c>
      <c r="L212" s="82">
        <f t="shared" si="27"/>
        <v>0.9854100597070119</v>
      </c>
      <c r="M212" s="82">
        <f t="shared" si="27"/>
        <v>1.1140104421951809</v>
      </c>
      <c r="N212" s="82">
        <v>0.13614245149347101</v>
      </c>
      <c r="O212" s="85">
        <v>26.392246577140799</v>
      </c>
      <c r="P212" s="82">
        <v>26</v>
      </c>
      <c r="Q212" s="86">
        <v>0.44171444719281999</v>
      </c>
      <c r="R212" s="85">
        <v>1.3569274469900401E-2</v>
      </c>
      <c r="S212" s="82">
        <v>9.1567132514140202E-3</v>
      </c>
      <c r="T212" s="86">
        <v>0.15086460844241301</v>
      </c>
      <c r="U212" s="82">
        <v>2.3976088559150102E-3</v>
      </c>
      <c r="V212" s="82">
        <v>2.5067791825657298E-4</v>
      </c>
      <c r="W212" s="82" t="b">
        <v>1</v>
      </c>
      <c r="X212" s="83">
        <v>5.1676163251083502E-25</v>
      </c>
      <c r="Y212" s="85">
        <v>27</v>
      </c>
      <c r="Z212" s="82">
        <v>3.7369919150382201E-2</v>
      </c>
      <c r="AA212" s="82">
        <v>4.4672245369677198E-2</v>
      </c>
      <c r="AB212" s="86">
        <v>0.40285371372415002</v>
      </c>
    </row>
    <row r="213" spans="1:29" s="82" customFormat="1" x14ac:dyDescent="0.15">
      <c r="A213" s="55" t="s">
        <v>75</v>
      </c>
      <c r="B213" s="8" t="s">
        <v>57</v>
      </c>
      <c r="C213" s="8" t="s">
        <v>15</v>
      </c>
      <c r="D213" s="87" t="s">
        <v>494</v>
      </c>
      <c r="E213" s="82" t="s">
        <v>3</v>
      </c>
      <c r="F213" s="82">
        <v>27</v>
      </c>
      <c r="G213" s="82">
        <v>-5.9316127189162703E-2</v>
      </c>
      <c r="H213" s="82">
        <v>7.7951396776043597E-2</v>
      </c>
      <c r="I213" s="82">
        <f t="shared" si="24"/>
        <v>-0.21210086487020816</v>
      </c>
      <c r="J213" s="82">
        <f t="shared" si="25"/>
        <v>9.3468610491882737E-2</v>
      </c>
      <c r="K213" s="82">
        <f t="shared" si="26"/>
        <v>0.94240880101635838</v>
      </c>
      <c r="L213" s="82">
        <f t="shared" si="27"/>
        <v>0.80888310556222942</v>
      </c>
      <c r="M213" s="82">
        <f t="shared" si="27"/>
        <v>1.097976137869483</v>
      </c>
      <c r="N213" s="82">
        <v>0.45381252081661799</v>
      </c>
      <c r="O213" s="85">
        <v>24.1962380307111</v>
      </c>
      <c r="P213" s="82">
        <v>25</v>
      </c>
      <c r="Q213" s="86">
        <v>0.50805902463332198</v>
      </c>
      <c r="R213" s="85"/>
      <c r="T213" s="86"/>
      <c r="X213" s="83"/>
      <c r="Y213" s="85"/>
      <c r="AB213" s="86"/>
    </row>
    <row r="214" spans="1:29" s="82" customFormat="1" x14ac:dyDescent="0.15">
      <c r="A214" s="55" t="s">
        <v>75</v>
      </c>
      <c r="B214" s="8" t="s">
        <v>57</v>
      </c>
      <c r="C214" s="8" t="s">
        <v>15</v>
      </c>
      <c r="D214" s="87" t="s">
        <v>494</v>
      </c>
      <c r="E214" s="82" t="s">
        <v>2</v>
      </c>
      <c r="F214" s="82">
        <v>27</v>
      </c>
      <c r="G214" s="82">
        <v>4.9414692781723703E-2</v>
      </c>
      <c r="H214" s="82">
        <v>9.8182485586493506E-2</v>
      </c>
      <c r="I214" s="82">
        <f t="shared" si="24"/>
        <v>-0.14302297896780358</v>
      </c>
      <c r="J214" s="82">
        <f t="shared" si="25"/>
        <v>0.24185236453125097</v>
      </c>
      <c r="K214" s="82">
        <f t="shared" si="26"/>
        <v>1.0506559598544345</v>
      </c>
      <c r="L214" s="82">
        <f t="shared" si="27"/>
        <v>0.86673415201048176</v>
      </c>
      <c r="M214" s="82">
        <f t="shared" si="27"/>
        <v>1.2736061494947222</v>
      </c>
      <c r="N214" s="82">
        <v>0.61899473770160596</v>
      </c>
      <c r="O214" s="85"/>
      <c r="Q214" s="86"/>
      <c r="R214" s="85"/>
      <c r="T214" s="86"/>
      <c r="X214" s="83"/>
      <c r="Y214" s="85"/>
      <c r="AB214" s="86"/>
    </row>
    <row r="215" spans="1:29" s="82" customFormat="1" x14ac:dyDescent="0.15">
      <c r="A215" s="55" t="s">
        <v>75</v>
      </c>
      <c r="B215" s="8" t="s">
        <v>57</v>
      </c>
      <c r="C215" s="8" t="s">
        <v>15</v>
      </c>
      <c r="D215" s="87" t="s">
        <v>494</v>
      </c>
      <c r="E215" s="82" t="s">
        <v>1</v>
      </c>
      <c r="F215" s="82">
        <v>27</v>
      </c>
      <c r="G215" s="82">
        <v>2.1832955768546901E-2</v>
      </c>
      <c r="H215" s="82">
        <v>4.7592356196778401E-2</v>
      </c>
      <c r="I215" s="82">
        <f t="shared" si="24"/>
        <v>-7.1448062377138771E-2</v>
      </c>
      <c r="J215" s="82">
        <f t="shared" si="25"/>
        <v>0.11511397391423256</v>
      </c>
      <c r="K215" s="82">
        <f t="shared" si="26"/>
        <v>1.02207303880454</v>
      </c>
      <c r="L215" s="82">
        <f t="shared" si="27"/>
        <v>0.9310446325841234</v>
      </c>
      <c r="M215" s="82">
        <f t="shared" si="27"/>
        <v>1.1220013091657666</v>
      </c>
      <c r="N215" s="82">
        <v>0.64641427195380197</v>
      </c>
      <c r="O215" s="85"/>
      <c r="Q215" s="86"/>
      <c r="R215" s="85"/>
      <c r="T215" s="86"/>
      <c r="X215" s="83"/>
      <c r="Y215" s="85"/>
      <c r="AB215" s="86"/>
    </row>
    <row r="216" spans="1:29" s="82" customFormat="1" x14ac:dyDescent="0.15">
      <c r="A216" s="55" t="s">
        <v>75</v>
      </c>
      <c r="B216" s="8" t="s">
        <v>57</v>
      </c>
      <c r="C216" s="8" t="s">
        <v>15</v>
      </c>
      <c r="D216" s="87" t="s">
        <v>494</v>
      </c>
      <c r="E216" s="82" t="s">
        <v>0</v>
      </c>
      <c r="F216" s="82">
        <v>27</v>
      </c>
      <c r="G216" s="82">
        <v>-1.5249635840534801E-2</v>
      </c>
      <c r="H216" s="82">
        <v>6.3437130282522597E-2</v>
      </c>
      <c r="I216" s="82">
        <f t="shared" si="24"/>
        <v>-0.13958641119427909</v>
      </c>
      <c r="J216" s="82">
        <f t="shared" si="25"/>
        <v>0.10908713951320949</v>
      </c>
      <c r="K216" s="82">
        <f t="shared" si="26"/>
        <v>0.98486605104857394</v>
      </c>
      <c r="L216" s="82">
        <f t="shared" si="27"/>
        <v>0.86971786659772066</v>
      </c>
      <c r="M216" s="82">
        <f t="shared" si="27"/>
        <v>1.1152595292798073</v>
      </c>
      <c r="N216" s="82">
        <v>0.81191347865027197</v>
      </c>
      <c r="O216" s="85"/>
      <c r="Q216" s="86"/>
      <c r="R216" s="85"/>
      <c r="T216" s="86"/>
      <c r="X216" s="83"/>
      <c r="Y216" s="85"/>
      <c r="AB216" s="86"/>
    </row>
    <row r="217" spans="1:29" s="82" customFormat="1" x14ac:dyDescent="0.15">
      <c r="A217" s="55"/>
      <c r="B217" s="87"/>
      <c r="C217" s="87"/>
      <c r="D217" s="87"/>
      <c r="O217" s="85"/>
      <c r="Q217" s="86"/>
      <c r="R217" s="85"/>
      <c r="T217" s="86"/>
      <c r="X217" s="83"/>
      <c r="Y217" s="85"/>
      <c r="AB217" s="86"/>
    </row>
    <row r="218" spans="1:29" s="82" customFormat="1" x14ac:dyDescent="0.15">
      <c r="A218" s="55" t="s">
        <v>75</v>
      </c>
      <c r="B218" s="8" t="s">
        <v>68</v>
      </c>
      <c r="C218" s="8" t="s">
        <v>11</v>
      </c>
      <c r="D218" s="87" t="s">
        <v>494</v>
      </c>
      <c r="E218" s="82" t="s">
        <v>4</v>
      </c>
      <c r="F218" s="82">
        <v>27</v>
      </c>
      <c r="G218" s="82">
        <v>2.8297045589088101E-2</v>
      </c>
      <c r="H218" s="82">
        <v>6.4383953043040801E-2</v>
      </c>
      <c r="I218" s="82">
        <f t="shared" si="24"/>
        <v>-9.7895502375271864E-2</v>
      </c>
      <c r="J218" s="82">
        <f t="shared" si="25"/>
        <v>0.15448959355344807</v>
      </c>
      <c r="K218" s="82">
        <f t="shared" si="26"/>
        <v>1.0287012101986153</v>
      </c>
      <c r="L218" s="82">
        <f t="shared" si="27"/>
        <v>0.90674365136118928</v>
      </c>
      <c r="M218" s="82">
        <f t="shared" si="27"/>
        <v>1.1670621330245912</v>
      </c>
      <c r="N218" s="82">
        <v>0.66029592647214697</v>
      </c>
      <c r="O218" s="85">
        <v>22.220210091265599</v>
      </c>
      <c r="P218" s="82">
        <v>26</v>
      </c>
      <c r="Q218" s="86">
        <v>0.67658978546338799</v>
      </c>
      <c r="R218" s="85">
        <v>2.5973427978065001E-2</v>
      </c>
      <c r="S218" s="82">
        <v>1.8948156408935601E-2</v>
      </c>
      <c r="T218" s="86">
        <v>0.182631177445782</v>
      </c>
      <c r="U218" s="82">
        <v>2.3976088559150102E-3</v>
      </c>
      <c r="V218" s="82">
        <v>1.7911317850797899E-4</v>
      </c>
      <c r="W218" s="82" t="b">
        <v>1</v>
      </c>
      <c r="X218" s="83">
        <v>1.3602708239199101E-28</v>
      </c>
      <c r="Y218" s="85">
        <v>27</v>
      </c>
      <c r="Z218" s="82">
        <v>1.6100527055245901E-2</v>
      </c>
      <c r="AA218" s="82">
        <v>6.9215316964701901E-2</v>
      </c>
      <c r="AB218" s="86">
        <v>0.81606031004603097</v>
      </c>
    </row>
    <row r="219" spans="1:29" s="82" customFormat="1" x14ac:dyDescent="0.15">
      <c r="A219" s="55" t="s">
        <v>75</v>
      </c>
      <c r="B219" s="8" t="s">
        <v>68</v>
      </c>
      <c r="C219" s="8" t="s">
        <v>11</v>
      </c>
      <c r="D219" s="87" t="s">
        <v>494</v>
      </c>
      <c r="E219" s="82" t="s">
        <v>3</v>
      </c>
      <c r="F219" s="82">
        <v>27</v>
      </c>
      <c r="G219" s="82">
        <v>-0.17408933278136099</v>
      </c>
      <c r="H219" s="82">
        <v>0.16107253623378501</v>
      </c>
      <c r="I219" s="82">
        <f t="shared" si="24"/>
        <v>-0.48979150379957959</v>
      </c>
      <c r="J219" s="82">
        <f t="shared" si="25"/>
        <v>0.14161283823685764</v>
      </c>
      <c r="K219" s="82">
        <f t="shared" si="26"/>
        <v>0.84022183495222469</v>
      </c>
      <c r="L219" s="82">
        <f t="shared" si="27"/>
        <v>0.61275413777644483</v>
      </c>
      <c r="M219" s="82">
        <f t="shared" si="27"/>
        <v>1.152130501300749</v>
      </c>
      <c r="N219" s="82">
        <v>0.29009664616249697</v>
      </c>
      <c r="O219" s="85">
        <v>20.341219431018999</v>
      </c>
      <c r="P219" s="82">
        <v>25</v>
      </c>
      <c r="Q219" s="86">
        <v>0.72870512923193698</v>
      </c>
      <c r="R219" s="85"/>
      <c r="T219" s="86"/>
      <c r="X219" s="83"/>
      <c r="Y219" s="85"/>
      <c r="AB219" s="86"/>
    </row>
    <row r="220" spans="1:29" s="82" customFormat="1" x14ac:dyDescent="0.15">
      <c r="A220" s="55" t="s">
        <v>75</v>
      </c>
      <c r="B220" s="8" t="s">
        <v>68</v>
      </c>
      <c r="C220" s="8" t="s">
        <v>11</v>
      </c>
      <c r="D220" s="87" t="s">
        <v>494</v>
      </c>
      <c r="E220" s="82" t="s">
        <v>2</v>
      </c>
      <c r="F220" s="82">
        <v>27</v>
      </c>
      <c r="G220" s="82">
        <v>-4.44835485900432E-2</v>
      </c>
      <c r="H220" s="82">
        <v>0.16721733530083599</v>
      </c>
      <c r="I220" s="82">
        <f t="shared" si="24"/>
        <v>-0.37222952577968177</v>
      </c>
      <c r="J220" s="82">
        <f t="shared" si="25"/>
        <v>0.28326242859959533</v>
      </c>
      <c r="K220" s="82">
        <f t="shared" si="26"/>
        <v>0.95649133559526689</v>
      </c>
      <c r="L220" s="82">
        <f t="shared" si="27"/>
        <v>0.68919603611114988</v>
      </c>
      <c r="M220" s="82">
        <f t="shared" si="27"/>
        <v>1.3274534778683362</v>
      </c>
      <c r="N220" s="82">
        <v>0.79232021725551505</v>
      </c>
      <c r="O220" s="85"/>
      <c r="Q220" s="86"/>
      <c r="R220" s="85"/>
      <c r="T220" s="86"/>
      <c r="X220" s="83"/>
      <c r="Y220" s="85"/>
      <c r="AB220" s="86"/>
    </row>
    <row r="221" spans="1:29" s="82" customFormat="1" x14ac:dyDescent="0.15">
      <c r="A221" s="55" t="s">
        <v>75</v>
      </c>
      <c r="B221" s="8" t="s">
        <v>68</v>
      </c>
      <c r="C221" s="8" t="s">
        <v>11</v>
      </c>
      <c r="D221" s="87" t="s">
        <v>494</v>
      </c>
      <c r="E221" s="82" t="s">
        <v>1</v>
      </c>
      <c r="F221" s="82">
        <v>27</v>
      </c>
      <c r="G221" s="82">
        <v>-2.78652758655961E-2</v>
      </c>
      <c r="H221" s="82">
        <v>9.2489462278534704E-2</v>
      </c>
      <c r="I221" s="82">
        <f t="shared" si="24"/>
        <v>-0.20914462193152411</v>
      </c>
      <c r="J221" s="82">
        <f t="shared" si="25"/>
        <v>0.15341407020033193</v>
      </c>
      <c r="K221" s="82">
        <f t="shared" si="26"/>
        <v>0.97251937980737735</v>
      </c>
      <c r="L221" s="82">
        <f t="shared" si="27"/>
        <v>0.81127789858216393</v>
      </c>
      <c r="M221" s="82">
        <f t="shared" si="27"/>
        <v>1.1658076052039013</v>
      </c>
      <c r="N221" s="82">
        <v>0.76320057279124998</v>
      </c>
      <c r="O221" s="85"/>
      <c r="Q221" s="86"/>
      <c r="R221" s="85"/>
      <c r="T221" s="86"/>
      <c r="X221" s="83"/>
      <c r="Y221" s="85"/>
      <c r="AB221" s="86"/>
    </row>
    <row r="222" spans="1:29" s="82" customFormat="1" x14ac:dyDescent="0.15">
      <c r="A222" s="55" t="s">
        <v>75</v>
      </c>
      <c r="B222" s="8" t="s">
        <v>68</v>
      </c>
      <c r="C222" s="8" t="s">
        <v>11</v>
      </c>
      <c r="D222" s="87" t="s">
        <v>494</v>
      </c>
      <c r="E222" s="82" t="s">
        <v>0</v>
      </c>
      <c r="F222" s="82">
        <v>27</v>
      </c>
      <c r="G222" s="82">
        <v>-4.8278534550487397E-2</v>
      </c>
      <c r="H222" s="82">
        <v>0.122595521204945</v>
      </c>
      <c r="I222" s="82">
        <f t="shared" si="24"/>
        <v>-0.28856575611217961</v>
      </c>
      <c r="J222" s="82">
        <f t="shared" si="25"/>
        <v>0.19200868701120483</v>
      </c>
      <c r="K222" s="82">
        <f t="shared" si="26"/>
        <v>0.95286834335590676</v>
      </c>
      <c r="L222" s="82">
        <f t="shared" si="27"/>
        <v>0.74933753000476622</v>
      </c>
      <c r="M222" s="82">
        <f t="shared" si="27"/>
        <v>1.211681042805977</v>
      </c>
      <c r="N222" s="82">
        <v>0.69693732630812699</v>
      </c>
      <c r="O222" s="85"/>
      <c r="Q222" s="86"/>
      <c r="R222" s="85"/>
      <c r="T222" s="86"/>
      <c r="X222" s="83"/>
      <c r="Y222" s="85"/>
      <c r="AB222" s="86"/>
      <c r="AC222" s="92"/>
    </row>
    <row r="223" spans="1:29" s="82" customFormat="1" x14ac:dyDescent="0.15">
      <c r="A223" s="55"/>
      <c r="B223" s="8"/>
      <c r="C223" s="8"/>
      <c r="D223" s="87"/>
      <c r="O223" s="85"/>
      <c r="Q223" s="86"/>
      <c r="R223" s="85"/>
      <c r="T223" s="86"/>
      <c r="X223" s="83"/>
      <c r="Y223" s="85"/>
      <c r="AB223" s="86"/>
      <c r="AC223" s="92"/>
    </row>
    <row r="224" spans="1:29" s="82" customFormat="1" x14ac:dyDescent="0.15">
      <c r="A224" s="55" t="s">
        <v>75</v>
      </c>
      <c r="B224" s="8" t="s">
        <v>65</v>
      </c>
      <c r="C224" s="8" t="s">
        <v>12</v>
      </c>
      <c r="D224" s="87" t="s">
        <v>494</v>
      </c>
      <c r="E224" s="82" t="s">
        <v>4</v>
      </c>
      <c r="F224" s="82">
        <v>27</v>
      </c>
      <c r="G224" s="82">
        <v>7.4758452268358005E-2</v>
      </c>
      <c r="H224" s="82">
        <v>2.7831012924500201E-2</v>
      </c>
      <c r="I224" s="82">
        <f t="shared" si="24"/>
        <v>2.0209666936337613E-2</v>
      </c>
      <c r="J224" s="82">
        <f t="shared" si="25"/>
        <v>0.12930723760037841</v>
      </c>
      <c r="K224" s="82">
        <f t="shared" si="26"/>
        <v>1.0776238218552214</v>
      </c>
      <c r="L224" s="82">
        <f t="shared" si="27"/>
        <v>1.0204152649418738</v>
      </c>
      <c r="M224" s="82">
        <f t="shared" si="27"/>
        <v>1.1380397190510514</v>
      </c>
      <c r="N224" s="82">
        <v>7.22792562801496E-3</v>
      </c>
      <c r="O224" s="85">
        <v>32.772387575913598</v>
      </c>
      <c r="P224" s="82">
        <v>26</v>
      </c>
      <c r="Q224" s="86">
        <v>0.16880442765359099</v>
      </c>
      <c r="R224" s="85">
        <v>1.7907873309808201E-2</v>
      </c>
      <c r="S224" s="82">
        <v>7.5562592572638396E-3</v>
      </c>
      <c r="T224" s="86">
        <v>2.5819290885740601E-2</v>
      </c>
      <c r="U224" s="82">
        <v>2.3976088559150102E-3</v>
      </c>
      <c r="V224" s="82">
        <v>3.7510555239982302E-4</v>
      </c>
      <c r="W224" s="82" t="b">
        <v>1</v>
      </c>
      <c r="X224" s="83">
        <v>2.7408365360896501E-20</v>
      </c>
      <c r="Y224" s="85">
        <v>27</v>
      </c>
      <c r="Z224" s="82">
        <v>5.2729741421116999E-2</v>
      </c>
      <c r="AA224" s="82">
        <v>4.0347596477478299E-2</v>
      </c>
      <c r="AB224" s="86">
        <v>0.19125115832074799</v>
      </c>
    </row>
    <row r="225" spans="1:28" s="82" customFormat="1" x14ac:dyDescent="0.15">
      <c r="A225" s="55" t="s">
        <v>75</v>
      </c>
      <c r="B225" s="8" t="s">
        <v>65</v>
      </c>
      <c r="C225" s="8" t="s">
        <v>12</v>
      </c>
      <c r="D225" s="87" t="s">
        <v>494</v>
      </c>
      <c r="E225" s="82" t="s">
        <v>3</v>
      </c>
      <c r="F225" s="82">
        <v>27</v>
      </c>
      <c r="G225" s="82">
        <v>-6.49632788730376E-2</v>
      </c>
      <c r="H225" s="82">
        <v>6.4292773968947697E-2</v>
      </c>
      <c r="I225" s="82">
        <f t="shared" si="24"/>
        <v>-0.19097711585217508</v>
      </c>
      <c r="J225" s="82">
        <f t="shared" si="25"/>
        <v>6.1050558106099884E-2</v>
      </c>
      <c r="K225" s="82">
        <f t="shared" si="26"/>
        <v>0.93710187418249635</v>
      </c>
      <c r="L225" s="82">
        <f t="shared" si="27"/>
        <v>0.82615149370778207</v>
      </c>
      <c r="M225" s="82">
        <f t="shared" si="27"/>
        <v>1.0629526537017449</v>
      </c>
      <c r="N225" s="82">
        <v>0.321969990235488</v>
      </c>
      <c r="O225" s="85">
        <v>26.760300033531401</v>
      </c>
      <c r="P225" s="82">
        <v>25</v>
      </c>
      <c r="Q225" s="86">
        <v>0.36796467534442501</v>
      </c>
      <c r="R225" s="85"/>
      <c r="T225" s="86"/>
      <c r="X225" s="83"/>
      <c r="Y225" s="85"/>
      <c r="AB225" s="86"/>
    </row>
    <row r="226" spans="1:28" s="82" customFormat="1" x14ac:dyDescent="0.15">
      <c r="A226" s="55" t="s">
        <v>75</v>
      </c>
      <c r="B226" s="8" t="s">
        <v>65</v>
      </c>
      <c r="C226" s="8" t="s">
        <v>12</v>
      </c>
      <c r="D226" s="87" t="s">
        <v>494</v>
      </c>
      <c r="E226" s="82" t="s">
        <v>2</v>
      </c>
      <c r="F226" s="82">
        <v>27</v>
      </c>
      <c r="G226" s="82">
        <v>0.143707141880838</v>
      </c>
      <c r="H226" s="82">
        <v>8.1026480509468396E-2</v>
      </c>
      <c r="I226" s="82">
        <f t="shared" si="24"/>
        <v>-1.5104759917720062E-2</v>
      </c>
      <c r="J226" s="82">
        <f t="shared" si="25"/>
        <v>0.30251904367939608</v>
      </c>
      <c r="K226" s="82">
        <f t="shared" si="26"/>
        <v>1.1545459408570315</v>
      </c>
      <c r="L226" s="82">
        <f t="shared" si="27"/>
        <v>0.98500874476276068</v>
      </c>
      <c r="M226" s="82">
        <f t="shared" si="27"/>
        <v>1.3532634472910141</v>
      </c>
      <c r="N226" s="82">
        <v>8.7847221654608995E-2</v>
      </c>
      <c r="O226" s="85"/>
      <c r="Q226" s="86"/>
      <c r="R226" s="85"/>
      <c r="T226" s="86"/>
      <c r="X226" s="83"/>
      <c r="Y226" s="85"/>
      <c r="AB226" s="86"/>
    </row>
    <row r="227" spans="1:28" s="82" customFormat="1" x14ac:dyDescent="0.15">
      <c r="A227" s="55" t="s">
        <v>75</v>
      </c>
      <c r="B227" s="8" t="s">
        <v>65</v>
      </c>
      <c r="C227" s="8" t="s">
        <v>12</v>
      </c>
      <c r="D227" s="87" t="s">
        <v>494</v>
      </c>
      <c r="E227" s="82" t="s">
        <v>1</v>
      </c>
      <c r="F227" s="82">
        <v>27</v>
      </c>
      <c r="G227" s="82">
        <v>5.0473223304219703E-2</v>
      </c>
      <c r="H227" s="82">
        <v>3.8558986206571097E-2</v>
      </c>
      <c r="I227" s="82">
        <f t="shared" si="24"/>
        <v>-2.5102389660659641E-2</v>
      </c>
      <c r="J227" s="82">
        <f t="shared" si="25"/>
        <v>0.12604883626909905</v>
      </c>
      <c r="K227" s="82">
        <f t="shared" si="26"/>
        <v>1.0517687000874318</v>
      </c>
      <c r="L227" s="82">
        <f t="shared" si="27"/>
        <v>0.97521005548962791</v>
      </c>
      <c r="M227" s="82">
        <f t="shared" si="27"/>
        <v>1.1343375637448723</v>
      </c>
      <c r="N227" s="82">
        <v>0.19053865221028499</v>
      </c>
      <c r="O227" s="85"/>
      <c r="Q227" s="86"/>
      <c r="R227" s="85"/>
      <c r="T227" s="86"/>
      <c r="X227" s="83"/>
      <c r="Y227" s="85"/>
      <c r="AB227" s="86"/>
    </row>
    <row r="228" spans="1:28" s="82" customFormat="1" x14ac:dyDescent="0.15">
      <c r="A228" s="55" t="s">
        <v>75</v>
      </c>
      <c r="B228" s="8" t="s">
        <v>65</v>
      </c>
      <c r="C228" s="8" t="s">
        <v>12</v>
      </c>
      <c r="D228" s="87" t="s">
        <v>494</v>
      </c>
      <c r="E228" s="82" t="s">
        <v>0</v>
      </c>
      <c r="F228" s="82">
        <v>27</v>
      </c>
      <c r="G228" s="82">
        <v>-2.4767802005744698E-2</v>
      </c>
      <c r="H228" s="82">
        <v>5.2493472253093199E-2</v>
      </c>
      <c r="I228" s="82">
        <f t="shared" si="24"/>
        <v>-0.12765500762180737</v>
      </c>
      <c r="J228" s="82">
        <f t="shared" si="25"/>
        <v>7.8119403610317967E-2</v>
      </c>
      <c r="K228" s="82">
        <f t="shared" si="26"/>
        <v>0.97553640332807812</v>
      </c>
      <c r="L228" s="82">
        <f t="shared" si="27"/>
        <v>0.88015697422035821</v>
      </c>
      <c r="M228" s="82">
        <f t="shared" si="27"/>
        <v>1.0812517563259345</v>
      </c>
      <c r="N228" s="82">
        <v>0.64098652305545001</v>
      </c>
      <c r="O228" s="85"/>
      <c r="Q228" s="86"/>
      <c r="R228" s="85"/>
      <c r="T228" s="86"/>
      <c r="X228" s="83"/>
      <c r="Y228" s="85"/>
      <c r="AB228" s="86"/>
    </row>
    <row r="229" spans="1:28" s="82" customFormat="1" x14ac:dyDescent="0.15">
      <c r="A229" s="55"/>
      <c r="B229" s="87"/>
      <c r="C229" s="87"/>
      <c r="D229" s="87"/>
      <c r="O229" s="85"/>
      <c r="Q229" s="86"/>
      <c r="R229" s="85"/>
      <c r="T229" s="86"/>
      <c r="Y229" s="85"/>
      <c r="AB229" s="86"/>
    </row>
    <row r="230" spans="1:28" s="82" customFormat="1" x14ac:dyDescent="0.15">
      <c r="A230" s="55" t="s">
        <v>497</v>
      </c>
      <c r="B230" s="8" t="s">
        <v>90</v>
      </c>
      <c r="C230" s="8" t="s">
        <v>110</v>
      </c>
      <c r="D230" s="87" t="s">
        <v>494</v>
      </c>
      <c r="E230" s="82" t="s">
        <v>4</v>
      </c>
      <c r="F230" s="82">
        <v>24</v>
      </c>
      <c r="G230" s="82">
        <v>8.8694196507712805E-2</v>
      </c>
      <c r="H230" s="82">
        <v>6.4717991765975105E-2</v>
      </c>
      <c r="I230" s="82">
        <f>G230-1.96*H230</f>
        <v>-3.8153067353598399E-2</v>
      </c>
      <c r="J230" s="82">
        <f>G230+1.96*H230</f>
        <v>0.215541460369024</v>
      </c>
      <c r="K230" s="82">
        <f>EXP(G230)</f>
        <v>1.0927464395492075</v>
      </c>
      <c r="L230" s="82">
        <f>EXP(I230)</f>
        <v>0.96256559224648364</v>
      </c>
      <c r="M230" s="82">
        <f>EXP(J230)</f>
        <v>1.2405334148300808</v>
      </c>
      <c r="N230" s="82">
        <v>0.17053960572426599</v>
      </c>
      <c r="O230" s="85">
        <v>19.6768758494566</v>
      </c>
      <c r="P230" s="82">
        <v>23</v>
      </c>
      <c r="Q230" s="86">
        <v>0.66131690509938401</v>
      </c>
      <c r="R230" s="85">
        <v>2.2697830291643101E-2</v>
      </c>
      <c r="S230" s="82">
        <v>2.56785698238499E-2</v>
      </c>
      <c r="T230" s="86">
        <v>0.38629685869251901</v>
      </c>
      <c r="U230" s="82">
        <v>1.97064173823654E-3</v>
      </c>
      <c r="V230" s="82">
        <v>4.9066248153609095E-4</v>
      </c>
      <c r="W230" s="82" t="b">
        <v>1</v>
      </c>
      <c r="X230" s="83">
        <v>1.12581793001264E-5</v>
      </c>
      <c r="Y230" s="85">
        <v>24</v>
      </c>
      <c r="Z230" s="82">
        <v>8.7967326454334693E-2</v>
      </c>
      <c r="AA230" s="82">
        <v>6.9704225062016595E-2</v>
      </c>
      <c r="AB230" s="86">
        <v>0.20694571779186599</v>
      </c>
    </row>
    <row r="231" spans="1:28" s="82" customFormat="1" x14ac:dyDescent="0.15">
      <c r="A231" s="55" t="s">
        <v>497</v>
      </c>
      <c r="B231" s="8" t="s">
        <v>90</v>
      </c>
      <c r="C231" s="8" t="s">
        <v>110</v>
      </c>
      <c r="D231" s="87" t="s">
        <v>494</v>
      </c>
      <c r="E231" s="82" t="s">
        <v>3</v>
      </c>
      <c r="F231" s="82">
        <v>24</v>
      </c>
      <c r="G231" s="82">
        <v>-0.118419822499388</v>
      </c>
      <c r="H231" s="82">
        <v>0.24308619673389201</v>
      </c>
      <c r="I231" s="82">
        <f t="shared" ref="I231:I270" si="28">G231-1.96*H231</f>
        <v>-0.5948687680978163</v>
      </c>
      <c r="J231" s="82">
        <f t="shared" ref="J231:J270" si="29">G231+1.96*H231</f>
        <v>0.35802912309904034</v>
      </c>
      <c r="K231" s="82">
        <f t="shared" ref="K231:K270" si="30">EXP(G231)</f>
        <v>0.88832303632240717</v>
      </c>
      <c r="L231" s="82">
        <f t="shared" ref="L231:M270" si="31">EXP(I231)</f>
        <v>0.55163495322218314</v>
      </c>
      <c r="M231" s="82">
        <f t="shared" si="31"/>
        <v>1.4305072806784711</v>
      </c>
      <c r="N231" s="82">
        <v>0.63096958804819303</v>
      </c>
      <c r="O231" s="85">
        <v>18.8955592966756</v>
      </c>
      <c r="P231" s="82">
        <v>22</v>
      </c>
      <c r="Q231" s="86">
        <v>0.651768594676433</v>
      </c>
      <c r="R231" s="85"/>
      <c r="T231" s="86"/>
      <c r="X231" s="83"/>
      <c r="Y231" s="85"/>
      <c r="AB231" s="86"/>
    </row>
    <row r="232" spans="1:28" s="82" customFormat="1" x14ac:dyDescent="0.15">
      <c r="A232" s="55" t="s">
        <v>497</v>
      </c>
      <c r="B232" s="8" t="s">
        <v>90</v>
      </c>
      <c r="C232" s="8" t="s">
        <v>110</v>
      </c>
      <c r="D232" s="87" t="s">
        <v>494</v>
      </c>
      <c r="E232" s="82" t="s">
        <v>2</v>
      </c>
      <c r="F232" s="82">
        <v>24</v>
      </c>
      <c r="G232" s="82">
        <v>-2.20048053041343E-2</v>
      </c>
      <c r="H232" s="82">
        <v>0.190997734604956</v>
      </c>
      <c r="I232" s="82">
        <f t="shared" si="28"/>
        <v>-0.39636036512984807</v>
      </c>
      <c r="J232" s="82">
        <f t="shared" si="29"/>
        <v>0.35235075452157949</v>
      </c>
      <c r="K232" s="82">
        <f t="shared" si="30"/>
        <v>0.97823553432065846</v>
      </c>
      <c r="L232" s="82">
        <f t="shared" si="31"/>
        <v>0.67276421148611087</v>
      </c>
      <c r="M232" s="82">
        <f t="shared" si="31"/>
        <v>1.4224073520405747</v>
      </c>
      <c r="N232" s="82">
        <v>0.90927878854731703</v>
      </c>
      <c r="O232" s="85"/>
      <c r="Q232" s="86"/>
      <c r="R232" s="85"/>
      <c r="T232" s="86"/>
      <c r="X232" s="83"/>
      <c r="Y232" s="85"/>
      <c r="AB232" s="86"/>
    </row>
    <row r="233" spans="1:28" s="82" customFormat="1" x14ac:dyDescent="0.15">
      <c r="A233" s="55" t="s">
        <v>497</v>
      </c>
      <c r="B233" s="8" t="s">
        <v>90</v>
      </c>
      <c r="C233" s="8" t="s">
        <v>110</v>
      </c>
      <c r="D233" s="87" t="s">
        <v>494</v>
      </c>
      <c r="E233" s="82" t="s">
        <v>1</v>
      </c>
      <c r="F233" s="82">
        <v>24</v>
      </c>
      <c r="G233" s="82">
        <v>5.6330963326297098E-2</v>
      </c>
      <c r="H233" s="82">
        <v>9.3110362902858596E-2</v>
      </c>
      <c r="I233" s="82">
        <f t="shared" si="28"/>
        <v>-0.12616534796330575</v>
      </c>
      <c r="J233" s="82">
        <f t="shared" si="29"/>
        <v>0.23882727461589992</v>
      </c>
      <c r="K233" s="82">
        <f t="shared" si="30"/>
        <v>1.0579477677131879</v>
      </c>
      <c r="L233" s="82">
        <f t="shared" si="31"/>
        <v>0.88146908561506854</v>
      </c>
      <c r="M233" s="82">
        <f t="shared" si="31"/>
        <v>1.2697591979965224</v>
      </c>
      <c r="N233" s="82">
        <v>0.54518475004854206</v>
      </c>
      <c r="O233" s="85"/>
      <c r="Q233" s="86"/>
      <c r="R233" s="85"/>
      <c r="T233" s="86"/>
      <c r="X233" s="83"/>
      <c r="Y233" s="85"/>
      <c r="AB233" s="86"/>
    </row>
    <row r="234" spans="1:28" s="82" customFormat="1" x14ac:dyDescent="0.15">
      <c r="A234" s="55" t="s">
        <v>497</v>
      </c>
      <c r="B234" s="8" t="s">
        <v>90</v>
      </c>
      <c r="C234" s="8" t="s">
        <v>110</v>
      </c>
      <c r="D234" s="87" t="s">
        <v>494</v>
      </c>
      <c r="E234" s="82" t="s">
        <v>0</v>
      </c>
      <c r="F234" s="82">
        <v>24</v>
      </c>
      <c r="G234" s="82">
        <v>-4.3465766500854999E-2</v>
      </c>
      <c r="H234" s="82">
        <v>0.17926454469578601</v>
      </c>
      <c r="I234" s="82">
        <f t="shared" si="28"/>
        <v>-0.39482427410459559</v>
      </c>
      <c r="J234" s="82">
        <f t="shared" si="29"/>
        <v>0.30789274110288561</v>
      </c>
      <c r="K234" s="82">
        <f t="shared" si="30"/>
        <v>0.95746533091851838</v>
      </c>
      <c r="L234" s="82">
        <f t="shared" si="31"/>
        <v>0.6737984326790718</v>
      </c>
      <c r="M234" s="82">
        <f t="shared" si="31"/>
        <v>1.360555049476567</v>
      </c>
      <c r="N234" s="82">
        <v>0.81056728797952904</v>
      </c>
      <c r="O234" s="85"/>
      <c r="Q234" s="86"/>
      <c r="R234" s="85"/>
      <c r="T234" s="86"/>
      <c r="X234" s="83"/>
      <c r="Y234" s="85"/>
      <c r="AB234" s="86"/>
    </row>
    <row r="235" spans="1:28" s="82" customFormat="1" x14ac:dyDescent="0.15">
      <c r="A235" s="55"/>
      <c r="B235" s="87"/>
      <c r="C235" s="87"/>
      <c r="D235" s="87"/>
      <c r="O235" s="85"/>
      <c r="Q235" s="86"/>
      <c r="R235" s="85"/>
      <c r="T235" s="86"/>
      <c r="X235" s="83"/>
      <c r="Y235" s="85"/>
      <c r="AB235" s="86"/>
    </row>
    <row r="236" spans="1:28" s="82" customFormat="1" x14ac:dyDescent="0.15">
      <c r="A236" s="55" t="s">
        <v>497</v>
      </c>
      <c r="B236" s="8" t="s">
        <v>89</v>
      </c>
      <c r="C236" s="8" t="s">
        <v>105</v>
      </c>
      <c r="D236" s="87" t="s">
        <v>494</v>
      </c>
      <c r="E236" s="82" t="s">
        <v>4</v>
      </c>
      <c r="F236" s="82">
        <v>25</v>
      </c>
      <c r="G236" s="82">
        <v>7.5587912043105304E-2</v>
      </c>
      <c r="H236" s="82">
        <v>7.5938166571096005E-2</v>
      </c>
      <c r="I236" s="82">
        <f t="shared" si="28"/>
        <v>-7.3250894436242858E-2</v>
      </c>
      <c r="J236" s="82">
        <f t="shared" si="29"/>
        <v>0.22442671852245347</v>
      </c>
      <c r="K236" s="82">
        <f t="shared" si="30"/>
        <v>1.0785180382747661</v>
      </c>
      <c r="L236" s="82">
        <f t="shared" si="31"/>
        <v>0.92936762760543068</v>
      </c>
      <c r="M236" s="82">
        <f t="shared" si="31"/>
        <v>1.2516049885244065</v>
      </c>
      <c r="N236" s="82">
        <v>0.319547770022378</v>
      </c>
      <c r="O236" s="85">
        <v>35.685808019267697</v>
      </c>
      <c r="P236" s="82">
        <v>24</v>
      </c>
      <c r="Q236" s="86">
        <v>5.8859139787383503E-2</v>
      </c>
      <c r="R236" s="85">
        <v>3.7250193674762599E-3</v>
      </c>
      <c r="S236" s="82">
        <v>2.5283449027360402E-2</v>
      </c>
      <c r="T236" s="86">
        <v>0.88415517279140798</v>
      </c>
      <c r="U236" s="82">
        <v>2.0476980738370599E-3</v>
      </c>
      <c r="V236" s="83">
        <v>4.0902148045876199E-5</v>
      </c>
      <c r="W236" s="82" t="b">
        <v>1</v>
      </c>
      <c r="X236" s="83">
        <v>6.2824813236866099E-83</v>
      </c>
      <c r="Y236" s="85">
        <v>25</v>
      </c>
      <c r="Z236" s="82">
        <v>7.6791939244087198E-2</v>
      </c>
      <c r="AA236" s="82">
        <v>6.7165848852048904E-2</v>
      </c>
      <c r="AB236" s="86">
        <v>0.252906489877888</v>
      </c>
    </row>
    <row r="237" spans="1:28" s="82" customFormat="1" x14ac:dyDescent="0.15">
      <c r="A237" s="55" t="s">
        <v>497</v>
      </c>
      <c r="B237" s="8" t="s">
        <v>89</v>
      </c>
      <c r="C237" s="8" t="s">
        <v>105</v>
      </c>
      <c r="D237" s="87" t="s">
        <v>494</v>
      </c>
      <c r="E237" s="82" t="s">
        <v>3</v>
      </c>
      <c r="F237" s="82">
        <v>25</v>
      </c>
      <c r="G237" s="82">
        <v>4.3847509896850899E-2</v>
      </c>
      <c r="H237" s="82">
        <v>0.22896448707074499</v>
      </c>
      <c r="I237" s="82">
        <f t="shared" si="28"/>
        <v>-0.40492288476180927</v>
      </c>
      <c r="J237" s="82">
        <f t="shared" si="29"/>
        <v>0.49261790455551102</v>
      </c>
      <c r="K237" s="82">
        <f t="shared" si="30"/>
        <v>1.0448230175703486</v>
      </c>
      <c r="L237" s="82">
        <f t="shared" si="31"/>
        <v>0.66702824691733797</v>
      </c>
      <c r="M237" s="82">
        <f t="shared" si="31"/>
        <v>1.636595066385687</v>
      </c>
      <c r="N237" s="82">
        <v>0.84981166773889405</v>
      </c>
      <c r="O237" s="85">
        <v>35.6521613203616</v>
      </c>
      <c r="P237" s="82">
        <v>23</v>
      </c>
      <c r="Q237" s="86">
        <v>4.4749867307800603E-2</v>
      </c>
      <c r="R237" s="85"/>
      <c r="T237" s="86"/>
      <c r="V237" s="83"/>
      <c r="X237" s="83"/>
      <c r="Y237" s="85"/>
      <c r="AB237" s="86"/>
    </row>
    <row r="238" spans="1:28" s="82" customFormat="1" x14ac:dyDescent="0.15">
      <c r="A238" s="55" t="s">
        <v>497</v>
      </c>
      <c r="B238" s="8" t="s">
        <v>89</v>
      </c>
      <c r="C238" s="8" t="s">
        <v>105</v>
      </c>
      <c r="D238" s="87" t="s">
        <v>494</v>
      </c>
      <c r="E238" s="82" t="s">
        <v>2</v>
      </c>
      <c r="F238" s="82">
        <v>25</v>
      </c>
      <c r="G238" s="82">
        <v>9.64191025483849E-2</v>
      </c>
      <c r="H238" s="82">
        <v>0.15499833939787899</v>
      </c>
      <c r="I238" s="82">
        <f t="shared" si="28"/>
        <v>-0.20737764267145795</v>
      </c>
      <c r="J238" s="82">
        <f t="shared" si="29"/>
        <v>0.40021584776822772</v>
      </c>
      <c r="K238" s="82">
        <f t="shared" si="30"/>
        <v>1.1012204916088473</v>
      </c>
      <c r="L238" s="82">
        <f t="shared" si="31"/>
        <v>0.81271267704169181</v>
      </c>
      <c r="M238" s="82">
        <f t="shared" si="31"/>
        <v>1.4921467394275933</v>
      </c>
      <c r="N238" s="82">
        <v>0.53976416898650303</v>
      </c>
      <c r="O238" s="85"/>
      <c r="Q238" s="86"/>
      <c r="R238" s="85"/>
      <c r="T238" s="86"/>
      <c r="V238" s="83"/>
      <c r="X238" s="83"/>
      <c r="Y238" s="85"/>
      <c r="AB238" s="86"/>
    </row>
    <row r="239" spans="1:28" s="82" customFormat="1" x14ac:dyDescent="0.15">
      <c r="A239" s="55" t="s">
        <v>497</v>
      </c>
      <c r="B239" s="8" t="s">
        <v>89</v>
      </c>
      <c r="C239" s="8" t="s">
        <v>105</v>
      </c>
      <c r="D239" s="87" t="s">
        <v>494</v>
      </c>
      <c r="E239" s="82" t="s">
        <v>1</v>
      </c>
      <c r="F239" s="82">
        <v>25</v>
      </c>
      <c r="G239" s="82">
        <v>8.4657732608221695E-2</v>
      </c>
      <c r="H239" s="82">
        <v>8.7624829869783205E-2</v>
      </c>
      <c r="I239" s="82">
        <f t="shared" si="28"/>
        <v>-8.7086933936553382E-2</v>
      </c>
      <c r="J239" s="82">
        <f t="shared" si="29"/>
        <v>0.25640239915299678</v>
      </c>
      <c r="K239" s="82">
        <f t="shared" si="30"/>
        <v>1.0883444981102719</v>
      </c>
      <c r="L239" s="82">
        <f t="shared" si="31"/>
        <v>0.91659740874847806</v>
      </c>
      <c r="M239" s="82">
        <f t="shared" si="31"/>
        <v>1.2922726327409186</v>
      </c>
      <c r="N239" s="82">
        <v>0.33397481946271401</v>
      </c>
      <c r="O239" s="85"/>
      <c r="Q239" s="86"/>
      <c r="R239" s="85"/>
      <c r="T239" s="86"/>
      <c r="V239" s="83"/>
      <c r="X239" s="83"/>
      <c r="Y239" s="85"/>
      <c r="AB239" s="86"/>
    </row>
    <row r="240" spans="1:28" s="82" customFormat="1" x14ac:dyDescent="0.15">
      <c r="A240" s="55" t="s">
        <v>497</v>
      </c>
      <c r="B240" s="8" t="s">
        <v>89</v>
      </c>
      <c r="C240" s="8" t="s">
        <v>105</v>
      </c>
      <c r="D240" s="87" t="s">
        <v>494</v>
      </c>
      <c r="E240" s="82" t="s">
        <v>0</v>
      </c>
      <c r="F240" s="82">
        <v>25</v>
      </c>
      <c r="G240" s="82">
        <v>8.4833682111743705E-2</v>
      </c>
      <c r="H240" s="82">
        <v>0.12961391758021201</v>
      </c>
      <c r="I240" s="82">
        <f t="shared" si="28"/>
        <v>-0.16920959634547184</v>
      </c>
      <c r="J240" s="82">
        <f t="shared" si="29"/>
        <v>0.33887696056895922</v>
      </c>
      <c r="K240" s="82">
        <f t="shared" si="30"/>
        <v>1.0885360086319718</v>
      </c>
      <c r="L240" s="82">
        <f t="shared" si="31"/>
        <v>0.84433191595477353</v>
      </c>
      <c r="M240" s="82">
        <f t="shared" si="31"/>
        <v>1.4033706646615662</v>
      </c>
      <c r="N240" s="82">
        <v>0.51900661343813903</v>
      </c>
      <c r="O240" s="85"/>
      <c r="Q240" s="86"/>
      <c r="R240" s="85"/>
      <c r="T240" s="86"/>
      <c r="V240" s="83"/>
      <c r="X240" s="83"/>
      <c r="Y240" s="85"/>
      <c r="AB240" s="86"/>
    </row>
    <row r="241" spans="1:28" s="82" customFormat="1" x14ac:dyDescent="0.15">
      <c r="A241" s="7"/>
      <c r="B241" s="87"/>
      <c r="C241" s="87"/>
      <c r="D241" s="87"/>
      <c r="O241" s="85"/>
      <c r="Q241" s="86"/>
      <c r="R241" s="85"/>
      <c r="T241" s="86"/>
      <c r="V241" s="83"/>
      <c r="X241" s="83"/>
      <c r="Y241" s="85"/>
      <c r="AB241" s="86"/>
    </row>
    <row r="242" spans="1:28" s="82" customFormat="1" x14ac:dyDescent="0.15">
      <c r="A242" s="55" t="s">
        <v>497</v>
      </c>
      <c r="B242" s="8" t="s">
        <v>92</v>
      </c>
      <c r="C242" s="8" t="s">
        <v>108</v>
      </c>
      <c r="D242" s="87" t="s">
        <v>494</v>
      </c>
      <c r="E242" s="82" t="s">
        <v>4</v>
      </c>
      <c r="F242" s="82">
        <v>25</v>
      </c>
      <c r="G242" s="82">
        <v>1.85304025707273E-2</v>
      </c>
      <c r="H242" s="82">
        <v>3.8080627741752297E-2</v>
      </c>
      <c r="I242" s="82">
        <f t="shared" si="28"/>
        <v>-5.6107627803107199E-2</v>
      </c>
      <c r="J242" s="82">
        <f t="shared" si="29"/>
        <v>9.3168432944561799E-2</v>
      </c>
      <c r="K242" s="82">
        <f t="shared" si="30"/>
        <v>1.0187031558935251</v>
      </c>
      <c r="L242" s="82">
        <f t="shared" si="31"/>
        <v>0.94543737506669367</v>
      </c>
      <c r="M242" s="82">
        <f t="shared" si="31"/>
        <v>1.0976465995478775</v>
      </c>
      <c r="N242" s="82">
        <v>0.62653495324707797</v>
      </c>
      <c r="O242" s="85">
        <v>27.279185380709801</v>
      </c>
      <c r="P242" s="82">
        <v>24</v>
      </c>
      <c r="Q242" s="86">
        <v>0.291608650738299</v>
      </c>
      <c r="R242" s="85">
        <v>8.5613426874226201E-3</v>
      </c>
      <c r="S242" s="82">
        <v>1.2968630372062201E-2</v>
      </c>
      <c r="T242" s="86">
        <v>0.51570998118964995</v>
      </c>
      <c r="U242" s="82">
        <v>2.0476980738370599E-3</v>
      </c>
      <c r="V242" s="83">
        <v>2.1207428366732899E-5</v>
      </c>
      <c r="W242" s="82" t="b">
        <v>1</v>
      </c>
      <c r="X242" s="83">
        <v>2.0262292113115199E-98</v>
      </c>
      <c r="Y242" s="85">
        <v>25</v>
      </c>
      <c r="Z242" s="82">
        <v>1.60790852234829E-3</v>
      </c>
      <c r="AA242" s="82">
        <v>3.81310274022338E-2</v>
      </c>
      <c r="AB242" s="86">
        <v>0.96636478556459904</v>
      </c>
    </row>
    <row r="243" spans="1:28" s="82" customFormat="1" x14ac:dyDescent="0.15">
      <c r="A243" s="55" t="s">
        <v>497</v>
      </c>
      <c r="B243" s="8" t="s">
        <v>92</v>
      </c>
      <c r="C243" s="8" t="s">
        <v>108</v>
      </c>
      <c r="D243" s="87" t="s">
        <v>494</v>
      </c>
      <c r="E243" s="82" t="s">
        <v>3</v>
      </c>
      <c r="F243" s="82">
        <v>25</v>
      </c>
      <c r="G243" s="82">
        <v>-5.4915486152519503E-2</v>
      </c>
      <c r="H243" s="82">
        <v>0.11774009556337101</v>
      </c>
      <c r="I243" s="82">
        <f t="shared" si="28"/>
        <v>-0.28568607345672664</v>
      </c>
      <c r="J243" s="82">
        <f t="shared" si="29"/>
        <v>0.17585510115168765</v>
      </c>
      <c r="K243" s="82">
        <f t="shared" si="30"/>
        <v>0.94656514243519363</v>
      </c>
      <c r="L243" s="82">
        <f t="shared" si="31"/>
        <v>0.75149849424529302</v>
      </c>
      <c r="M243" s="82">
        <f t="shared" si="31"/>
        <v>1.1922652882667042</v>
      </c>
      <c r="N243" s="82">
        <v>0.64530755752190905</v>
      </c>
      <c r="O243" s="85">
        <v>26.7719062488442</v>
      </c>
      <c r="P243" s="82">
        <v>23</v>
      </c>
      <c r="Q243" s="86">
        <v>0.26579744469481298</v>
      </c>
      <c r="R243" s="85"/>
      <c r="T243" s="86"/>
      <c r="V243" s="83"/>
      <c r="X243" s="83"/>
      <c r="Y243" s="85"/>
      <c r="AB243" s="86"/>
    </row>
    <row r="244" spans="1:28" s="82" customFormat="1" x14ac:dyDescent="0.15">
      <c r="A244" s="55" t="s">
        <v>497</v>
      </c>
      <c r="B244" s="8" t="s">
        <v>92</v>
      </c>
      <c r="C244" s="8" t="s">
        <v>108</v>
      </c>
      <c r="D244" s="87" t="s">
        <v>494</v>
      </c>
      <c r="E244" s="82" t="s">
        <v>2</v>
      </c>
      <c r="F244" s="82">
        <v>25</v>
      </c>
      <c r="G244" s="82">
        <v>-4.8252124600404601E-2</v>
      </c>
      <c r="H244" s="82">
        <v>8.91846614627963E-2</v>
      </c>
      <c r="I244" s="82">
        <f t="shared" si="28"/>
        <v>-0.22305406106748535</v>
      </c>
      <c r="J244" s="82">
        <f t="shared" si="29"/>
        <v>0.12654981186667616</v>
      </c>
      <c r="K244" s="82">
        <f t="shared" si="30"/>
        <v>0.95289350889359903</v>
      </c>
      <c r="L244" s="82">
        <f t="shared" si="31"/>
        <v>0.8000715954008768</v>
      </c>
      <c r="M244" s="82">
        <f t="shared" si="31"/>
        <v>1.1349059815535609</v>
      </c>
      <c r="N244" s="82">
        <v>0.59346952500245198</v>
      </c>
      <c r="O244" s="85"/>
      <c r="Q244" s="86"/>
      <c r="R244" s="85"/>
      <c r="T244" s="86"/>
      <c r="V244" s="83"/>
      <c r="X244" s="83"/>
      <c r="Y244" s="85"/>
      <c r="AB244" s="86"/>
    </row>
    <row r="245" spans="1:28" s="82" customFormat="1" x14ac:dyDescent="0.15">
      <c r="A245" s="55" t="s">
        <v>497</v>
      </c>
      <c r="B245" s="8" t="s">
        <v>92</v>
      </c>
      <c r="C245" s="8" t="s">
        <v>108</v>
      </c>
      <c r="D245" s="87" t="s">
        <v>494</v>
      </c>
      <c r="E245" s="82" t="s">
        <v>1</v>
      </c>
      <c r="F245" s="82">
        <v>25</v>
      </c>
      <c r="G245" s="82">
        <v>-1.8310576018635699E-2</v>
      </c>
      <c r="H245" s="82">
        <v>5.2558501958984899E-2</v>
      </c>
      <c r="I245" s="82">
        <f t="shared" si="28"/>
        <v>-0.1213252398582461</v>
      </c>
      <c r="J245" s="82">
        <f t="shared" si="29"/>
        <v>8.4704087820974702E-2</v>
      </c>
      <c r="K245" s="82">
        <f t="shared" si="30"/>
        <v>0.9818560440586892</v>
      </c>
      <c r="L245" s="82">
        <f t="shared" si="31"/>
        <v>0.88574583289114006</v>
      </c>
      <c r="M245" s="82">
        <f t="shared" si="31"/>
        <v>1.0883949497203689</v>
      </c>
      <c r="N245" s="82">
        <v>0.72755131874077195</v>
      </c>
      <c r="O245" s="85"/>
      <c r="Q245" s="86"/>
      <c r="R245" s="85"/>
      <c r="T245" s="86"/>
      <c r="V245" s="83"/>
      <c r="X245" s="83"/>
      <c r="Y245" s="85"/>
      <c r="AB245" s="86"/>
    </row>
    <row r="246" spans="1:28" s="82" customFormat="1" x14ac:dyDescent="0.15">
      <c r="A246" s="55" t="s">
        <v>497</v>
      </c>
      <c r="B246" s="8" t="s">
        <v>92</v>
      </c>
      <c r="C246" s="8" t="s">
        <v>108</v>
      </c>
      <c r="D246" s="87" t="s">
        <v>494</v>
      </c>
      <c r="E246" s="82" t="s">
        <v>0</v>
      </c>
      <c r="F246" s="82">
        <v>25</v>
      </c>
      <c r="G246" s="82">
        <v>-7.3022640644089906E-2</v>
      </c>
      <c r="H246" s="82">
        <v>8.7116516884038001E-2</v>
      </c>
      <c r="I246" s="82">
        <f t="shared" si="28"/>
        <v>-0.24377101373680438</v>
      </c>
      <c r="J246" s="82">
        <f t="shared" si="29"/>
        <v>9.7725732448624578E-2</v>
      </c>
      <c r="K246" s="82">
        <f t="shared" si="30"/>
        <v>0.92957978350250869</v>
      </c>
      <c r="L246" s="82">
        <f t="shared" si="31"/>
        <v>0.78366706271103326</v>
      </c>
      <c r="M246" s="82">
        <f t="shared" si="31"/>
        <v>1.1026603196862992</v>
      </c>
      <c r="N246" s="82">
        <v>0.41017898714397699</v>
      </c>
      <c r="O246" s="85"/>
      <c r="Q246" s="86"/>
      <c r="R246" s="85"/>
      <c r="T246" s="86"/>
      <c r="V246" s="83"/>
      <c r="X246" s="83"/>
      <c r="Y246" s="85"/>
      <c r="AB246" s="86"/>
    </row>
    <row r="247" spans="1:28" s="82" customFormat="1" x14ac:dyDescent="0.15">
      <c r="A247" s="7"/>
      <c r="B247" s="87"/>
      <c r="C247" s="87"/>
      <c r="D247" s="87"/>
      <c r="O247" s="85"/>
      <c r="Q247" s="86"/>
      <c r="R247" s="85"/>
      <c r="T247" s="86"/>
      <c r="V247" s="83"/>
      <c r="X247" s="83"/>
      <c r="Y247" s="85"/>
      <c r="AB247" s="86"/>
    </row>
    <row r="248" spans="1:28" s="82" customFormat="1" x14ac:dyDescent="0.15">
      <c r="A248" s="55" t="s">
        <v>497</v>
      </c>
      <c r="B248" s="8" t="s">
        <v>88</v>
      </c>
      <c r="C248" s="8" t="s">
        <v>104</v>
      </c>
      <c r="D248" s="87" t="s">
        <v>494</v>
      </c>
      <c r="E248" s="82" t="s">
        <v>4</v>
      </c>
      <c r="F248" s="82">
        <v>26</v>
      </c>
      <c r="G248" s="82">
        <v>9.8694214916088693E-2</v>
      </c>
      <c r="H248" s="82">
        <v>0.11075857977306799</v>
      </c>
      <c r="I248" s="82">
        <f t="shared" si="28"/>
        <v>-0.11839260143912457</v>
      </c>
      <c r="J248" s="82">
        <f t="shared" si="29"/>
        <v>0.31578103127130197</v>
      </c>
      <c r="K248" s="82">
        <f t="shared" si="30"/>
        <v>1.10372874416516</v>
      </c>
      <c r="L248" s="82">
        <f t="shared" si="31"/>
        <v>0.88834721774643288</v>
      </c>
      <c r="M248" s="82">
        <f t="shared" si="31"/>
        <v>1.3713299443733111</v>
      </c>
      <c r="N248" s="82">
        <v>0.37288887069653098</v>
      </c>
      <c r="O248" s="85">
        <v>31.1464429972545</v>
      </c>
      <c r="P248" s="82">
        <v>25</v>
      </c>
      <c r="Q248" s="86">
        <v>0.18421536722596901</v>
      </c>
      <c r="R248" s="85">
        <v>-4.46159950287583E-2</v>
      </c>
      <c r="S248" s="82">
        <v>3.8885576793699403E-2</v>
      </c>
      <c r="T248" s="86">
        <v>0.26253983924344998</v>
      </c>
      <c r="U248" s="82">
        <v>2.1077918247612401E-3</v>
      </c>
      <c r="V248" s="82">
        <v>2.946368855005E-3</v>
      </c>
      <c r="W248" s="82" t="b">
        <v>0</v>
      </c>
      <c r="X248" s="82">
        <v>0.38844448778630197</v>
      </c>
      <c r="Y248" s="85">
        <v>26</v>
      </c>
      <c r="Z248" s="82">
        <v>0.13180629577582401</v>
      </c>
      <c r="AA248" s="82">
        <v>0.111403120917749</v>
      </c>
      <c r="AB248" s="86">
        <v>0.23675079587614001</v>
      </c>
    </row>
    <row r="249" spans="1:28" s="82" customFormat="1" x14ac:dyDescent="0.15">
      <c r="A249" s="55" t="s">
        <v>497</v>
      </c>
      <c r="B249" s="8" t="s">
        <v>88</v>
      </c>
      <c r="C249" s="8" t="s">
        <v>104</v>
      </c>
      <c r="D249" s="87" t="s">
        <v>494</v>
      </c>
      <c r="E249" s="82" t="s">
        <v>3</v>
      </c>
      <c r="F249" s="82">
        <v>26</v>
      </c>
      <c r="G249" s="82">
        <v>0.48681255953457703</v>
      </c>
      <c r="H249" s="82">
        <v>0.35572461809943001</v>
      </c>
      <c r="I249" s="82">
        <f t="shared" si="28"/>
        <v>-0.21040769194030573</v>
      </c>
      <c r="J249" s="82">
        <f t="shared" si="29"/>
        <v>1.1840328110094598</v>
      </c>
      <c r="K249" s="82">
        <f t="shared" si="30"/>
        <v>1.6271215923646403</v>
      </c>
      <c r="L249" s="82">
        <f t="shared" si="31"/>
        <v>0.8102538446617179</v>
      </c>
      <c r="M249" s="82">
        <f t="shared" si="31"/>
        <v>3.2675249784770695</v>
      </c>
      <c r="N249" s="82">
        <v>0.18382781596968201</v>
      </c>
      <c r="O249" s="85">
        <v>29.526835641521199</v>
      </c>
      <c r="P249" s="82">
        <v>24</v>
      </c>
      <c r="Q249" s="86">
        <v>0.20093191754888601</v>
      </c>
      <c r="R249" s="85"/>
      <c r="T249" s="86"/>
      <c r="Y249" s="85"/>
      <c r="AB249" s="86"/>
    </row>
    <row r="250" spans="1:28" s="82" customFormat="1" x14ac:dyDescent="0.15">
      <c r="A250" s="55" t="s">
        <v>497</v>
      </c>
      <c r="B250" s="8" t="s">
        <v>88</v>
      </c>
      <c r="C250" s="8" t="s">
        <v>104</v>
      </c>
      <c r="D250" s="87" t="s">
        <v>494</v>
      </c>
      <c r="E250" s="82" t="s">
        <v>2</v>
      </c>
      <c r="F250" s="82">
        <v>26</v>
      </c>
      <c r="G250" s="82">
        <v>0.103384362272132</v>
      </c>
      <c r="H250" s="82">
        <v>0.26758159316846097</v>
      </c>
      <c r="I250" s="82">
        <f t="shared" si="28"/>
        <v>-0.42107556033805149</v>
      </c>
      <c r="J250" s="82">
        <f t="shared" si="29"/>
        <v>0.62784428488231547</v>
      </c>
      <c r="K250" s="82">
        <f t="shared" si="30"/>
        <v>1.1089175532442626</v>
      </c>
      <c r="L250" s="82">
        <f t="shared" si="31"/>
        <v>0.6563405062249531</v>
      </c>
      <c r="M250" s="82">
        <f t="shared" si="31"/>
        <v>1.8735673453495143</v>
      </c>
      <c r="N250" s="82">
        <v>0.70249466181599296</v>
      </c>
      <c r="O250" s="85"/>
      <c r="Q250" s="86"/>
      <c r="R250" s="85"/>
      <c r="T250" s="86"/>
      <c r="Y250" s="85"/>
      <c r="AB250" s="86"/>
    </row>
    <row r="251" spans="1:28" s="82" customFormat="1" x14ac:dyDescent="0.15">
      <c r="A251" s="55" t="s">
        <v>497</v>
      </c>
      <c r="B251" s="8" t="s">
        <v>88</v>
      </c>
      <c r="C251" s="8" t="s">
        <v>104</v>
      </c>
      <c r="D251" s="87" t="s">
        <v>494</v>
      </c>
      <c r="E251" s="82" t="s">
        <v>1</v>
      </c>
      <c r="F251" s="82">
        <v>26</v>
      </c>
      <c r="G251" s="82">
        <v>9.5379713778239006E-2</v>
      </c>
      <c r="H251" s="82">
        <v>0.140088345754771</v>
      </c>
      <c r="I251" s="82">
        <f t="shared" si="28"/>
        <v>-0.17919344390111214</v>
      </c>
      <c r="J251" s="82">
        <f t="shared" si="29"/>
        <v>0.36995287145759015</v>
      </c>
      <c r="K251" s="82">
        <f t="shared" si="30"/>
        <v>1.1000764900306026</v>
      </c>
      <c r="L251" s="82">
        <f t="shared" si="31"/>
        <v>0.83594417545287292</v>
      </c>
      <c r="M251" s="82">
        <f t="shared" si="31"/>
        <v>1.4476663866488952</v>
      </c>
      <c r="N251" s="82">
        <v>0.49596386273021298</v>
      </c>
      <c r="O251" s="85"/>
      <c r="Q251" s="86"/>
      <c r="R251" s="85"/>
      <c r="T251" s="86"/>
      <c r="Y251" s="85"/>
      <c r="AB251" s="86"/>
    </row>
    <row r="252" spans="1:28" s="82" customFormat="1" x14ac:dyDescent="0.15">
      <c r="A252" s="55" t="s">
        <v>497</v>
      </c>
      <c r="B252" s="8" t="s">
        <v>88</v>
      </c>
      <c r="C252" s="8" t="s">
        <v>104</v>
      </c>
      <c r="D252" s="87" t="s">
        <v>494</v>
      </c>
      <c r="E252" s="82" t="s">
        <v>0</v>
      </c>
      <c r="F252" s="82">
        <v>26</v>
      </c>
      <c r="G252" s="82">
        <v>8.7499567732912495E-2</v>
      </c>
      <c r="H252" s="82">
        <v>0.244697270090627</v>
      </c>
      <c r="I252" s="82">
        <f t="shared" si="28"/>
        <v>-0.39210708164471642</v>
      </c>
      <c r="J252" s="82">
        <f t="shared" si="29"/>
        <v>0.56710621711054143</v>
      </c>
      <c r="K252" s="82">
        <f t="shared" si="30"/>
        <v>1.091441792648485</v>
      </c>
      <c r="L252" s="82">
        <f t="shared" si="31"/>
        <v>0.67563176232659661</v>
      </c>
      <c r="M252" s="82">
        <f t="shared" si="31"/>
        <v>1.7631574670758254</v>
      </c>
      <c r="N252" s="82">
        <v>0.72365668455180199</v>
      </c>
      <c r="O252" s="85"/>
      <c r="Q252" s="86"/>
      <c r="R252" s="85"/>
      <c r="T252" s="86"/>
      <c r="Y252" s="85"/>
      <c r="AB252" s="86"/>
    </row>
    <row r="253" spans="1:28" s="82" customFormat="1" x14ac:dyDescent="0.15">
      <c r="A253" s="7"/>
      <c r="B253" s="87"/>
      <c r="C253" s="87"/>
      <c r="D253" s="87"/>
      <c r="O253" s="85"/>
      <c r="Q253" s="86"/>
      <c r="R253" s="85"/>
      <c r="T253" s="86"/>
      <c r="Y253" s="85"/>
      <c r="AB253" s="86"/>
    </row>
    <row r="254" spans="1:28" s="82" customFormat="1" x14ac:dyDescent="0.15">
      <c r="A254" s="55" t="s">
        <v>497</v>
      </c>
      <c r="B254" s="8" t="s">
        <v>86</v>
      </c>
      <c r="C254" s="8" t="s">
        <v>106</v>
      </c>
      <c r="D254" s="87" t="s">
        <v>494</v>
      </c>
      <c r="E254" s="82" t="s">
        <v>4</v>
      </c>
      <c r="F254" s="82">
        <v>25</v>
      </c>
      <c r="G254" s="82">
        <v>8.7521911339969602E-2</v>
      </c>
      <c r="H254" s="82">
        <v>6.8571073395290297E-2</v>
      </c>
      <c r="I254" s="82">
        <f t="shared" si="28"/>
        <v>-4.6877392514799374E-2</v>
      </c>
      <c r="J254" s="82">
        <f t="shared" si="29"/>
        <v>0.22192121519473856</v>
      </c>
      <c r="K254" s="82">
        <f t="shared" si="30"/>
        <v>1.0914661796674714</v>
      </c>
      <c r="L254" s="82">
        <f t="shared" si="31"/>
        <v>0.95420438301834931</v>
      </c>
      <c r="M254" s="82">
        <f t="shared" si="31"/>
        <v>1.2484730132862913</v>
      </c>
      <c r="N254" s="82">
        <v>0.20182552686070299</v>
      </c>
      <c r="O254" s="85">
        <v>37.121589232837799</v>
      </c>
      <c r="P254" s="82">
        <v>24</v>
      </c>
      <c r="Q254" s="86">
        <v>4.2552715633349697E-2</v>
      </c>
      <c r="R254" s="85">
        <v>7.0706642779459102E-3</v>
      </c>
      <c r="S254" s="82">
        <v>2.32133672707471E-2</v>
      </c>
      <c r="T254" s="86">
        <v>0.763414042335125</v>
      </c>
      <c r="U254" s="82">
        <v>2.0476980738370599E-3</v>
      </c>
      <c r="V254" s="83">
        <v>2.2713914521655E-5</v>
      </c>
      <c r="W254" s="82" t="b">
        <v>1</v>
      </c>
      <c r="X254" s="83">
        <v>5.4833480069676504E-103</v>
      </c>
      <c r="Y254" s="85">
        <v>25</v>
      </c>
      <c r="Z254" s="82">
        <v>7.1414334779520194E-2</v>
      </c>
      <c r="AA254" s="82">
        <v>6.0122125489193101E-2</v>
      </c>
      <c r="AB254" s="86">
        <v>0.23490386327517901</v>
      </c>
    </row>
    <row r="255" spans="1:28" s="82" customFormat="1" x14ac:dyDescent="0.15">
      <c r="A255" s="55" t="s">
        <v>497</v>
      </c>
      <c r="B255" s="8" t="s">
        <v>86</v>
      </c>
      <c r="C255" s="8" t="s">
        <v>106</v>
      </c>
      <c r="D255" s="87" t="s">
        <v>494</v>
      </c>
      <c r="E255" s="82" t="s">
        <v>3</v>
      </c>
      <c r="F255" s="82">
        <v>25</v>
      </c>
      <c r="G255" s="82">
        <v>2.6476840497303301E-2</v>
      </c>
      <c r="H255" s="82">
        <v>0.21225591408855199</v>
      </c>
      <c r="I255" s="82">
        <f t="shared" si="28"/>
        <v>-0.38954475111625858</v>
      </c>
      <c r="J255" s="82">
        <f t="shared" si="29"/>
        <v>0.4424984321108652</v>
      </c>
      <c r="K255" s="82">
        <f t="shared" si="30"/>
        <v>1.0268304661033545</v>
      </c>
      <c r="L255" s="82">
        <f t="shared" si="31"/>
        <v>0.67736517405569951</v>
      </c>
      <c r="M255" s="82">
        <f t="shared" si="31"/>
        <v>1.5565914022490488</v>
      </c>
      <c r="N255" s="82">
        <v>0.90181309409641897</v>
      </c>
      <c r="O255" s="85">
        <v>36.972449097663898</v>
      </c>
      <c r="P255" s="82">
        <v>23</v>
      </c>
      <c r="Q255" s="86">
        <v>3.27301222492846E-2</v>
      </c>
      <c r="R255" s="85"/>
      <c r="T255" s="86"/>
      <c r="V255" s="83"/>
      <c r="X255" s="83"/>
      <c r="Y255" s="85"/>
      <c r="AB255" s="86"/>
    </row>
    <row r="256" spans="1:28" s="82" customFormat="1" x14ac:dyDescent="0.15">
      <c r="A256" s="55" t="s">
        <v>497</v>
      </c>
      <c r="B256" s="8" t="s">
        <v>86</v>
      </c>
      <c r="C256" s="8" t="s">
        <v>106</v>
      </c>
      <c r="D256" s="87" t="s">
        <v>494</v>
      </c>
      <c r="E256" s="82" t="s">
        <v>2</v>
      </c>
      <c r="F256" s="82">
        <v>25</v>
      </c>
      <c r="G256" s="82">
        <v>-3.02439160464218E-3</v>
      </c>
      <c r="H256" s="82">
        <v>0.12855290897990199</v>
      </c>
      <c r="I256" s="82">
        <f t="shared" si="28"/>
        <v>-0.25498809320525007</v>
      </c>
      <c r="J256" s="82">
        <f t="shared" si="29"/>
        <v>0.2489393099959657</v>
      </c>
      <c r="K256" s="82">
        <f t="shared" si="30"/>
        <v>0.99698017726047383</v>
      </c>
      <c r="L256" s="82">
        <f t="shared" si="31"/>
        <v>0.77492572478770139</v>
      </c>
      <c r="M256" s="82">
        <f t="shared" si="31"/>
        <v>1.2826641858129484</v>
      </c>
      <c r="N256" s="82">
        <v>0.98142487044078097</v>
      </c>
      <c r="O256" s="85"/>
      <c r="Q256" s="86"/>
      <c r="R256" s="85"/>
      <c r="T256" s="86"/>
      <c r="V256" s="83"/>
      <c r="X256" s="83"/>
      <c r="Y256" s="85"/>
      <c r="AB256" s="86"/>
    </row>
    <row r="257" spans="1:28" s="82" customFormat="1" x14ac:dyDescent="0.15">
      <c r="A257" s="55" t="s">
        <v>497</v>
      </c>
      <c r="B257" s="8" t="s">
        <v>86</v>
      </c>
      <c r="C257" s="8" t="s">
        <v>106</v>
      </c>
      <c r="D257" s="87" t="s">
        <v>494</v>
      </c>
      <c r="E257" s="82" t="s">
        <v>1</v>
      </c>
      <c r="F257" s="82">
        <v>25</v>
      </c>
      <c r="G257" s="82">
        <v>5.09992777158257E-2</v>
      </c>
      <c r="H257" s="82">
        <v>7.6189273313721995E-2</v>
      </c>
      <c r="I257" s="82">
        <f t="shared" si="28"/>
        <v>-9.8331697979069418E-2</v>
      </c>
      <c r="J257" s="82">
        <f t="shared" si="29"/>
        <v>0.2003302534107208</v>
      </c>
      <c r="K257" s="82">
        <f t="shared" si="30"/>
        <v>1.0523221332073063</v>
      </c>
      <c r="L257" s="82">
        <f t="shared" si="31"/>
        <v>0.90634822001567128</v>
      </c>
      <c r="M257" s="82">
        <f t="shared" si="31"/>
        <v>1.2218061972018091</v>
      </c>
      <c r="N257" s="82">
        <v>0.50325560117750701</v>
      </c>
      <c r="O257" s="85"/>
      <c r="Q257" s="86"/>
      <c r="R257" s="85"/>
      <c r="T257" s="86"/>
      <c r="V257" s="83"/>
      <c r="X257" s="83"/>
      <c r="Y257" s="85"/>
      <c r="AB257" s="86"/>
    </row>
    <row r="258" spans="1:28" s="82" customFormat="1" x14ac:dyDescent="0.15">
      <c r="A258" s="55" t="s">
        <v>497</v>
      </c>
      <c r="B258" s="8" t="s">
        <v>86</v>
      </c>
      <c r="C258" s="8" t="s">
        <v>106</v>
      </c>
      <c r="D258" s="87" t="s">
        <v>494</v>
      </c>
      <c r="E258" s="82" t="s">
        <v>0</v>
      </c>
      <c r="F258" s="82">
        <v>25</v>
      </c>
      <c r="G258" s="82">
        <v>1.7926766172375298E-2</v>
      </c>
      <c r="H258" s="82">
        <v>0.12500981548360601</v>
      </c>
      <c r="I258" s="82">
        <f t="shared" si="28"/>
        <v>-0.2270924721754925</v>
      </c>
      <c r="J258" s="82">
        <f t="shared" si="29"/>
        <v>0.26294600452024308</v>
      </c>
      <c r="K258" s="82">
        <f t="shared" si="30"/>
        <v>1.0180884151481229</v>
      </c>
      <c r="L258" s="82">
        <f t="shared" si="31"/>
        <v>0.79684709269887699</v>
      </c>
      <c r="M258" s="82">
        <f t="shared" si="31"/>
        <v>1.3007564820852076</v>
      </c>
      <c r="N258" s="82">
        <v>0.88716927060911399</v>
      </c>
      <c r="O258" s="85"/>
      <c r="Q258" s="86"/>
      <c r="R258" s="85"/>
      <c r="T258" s="86"/>
      <c r="V258" s="83"/>
      <c r="X258" s="83"/>
      <c r="Y258" s="85"/>
      <c r="AB258" s="86"/>
    </row>
    <row r="259" spans="1:28" s="82" customFormat="1" x14ac:dyDescent="0.15">
      <c r="A259" s="7"/>
      <c r="B259" s="87"/>
      <c r="C259" s="87"/>
      <c r="D259" s="87"/>
      <c r="O259" s="85"/>
      <c r="Q259" s="86"/>
      <c r="R259" s="85"/>
      <c r="T259" s="86"/>
      <c r="V259" s="83"/>
      <c r="X259" s="83"/>
      <c r="Y259" s="85"/>
      <c r="AB259" s="86"/>
    </row>
    <row r="260" spans="1:28" s="82" customFormat="1" x14ac:dyDescent="0.15">
      <c r="A260" s="55" t="s">
        <v>497</v>
      </c>
      <c r="B260" s="8" t="s">
        <v>91</v>
      </c>
      <c r="C260" s="8" t="s">
        <v>109</v>
      </c>
      <c r="D260" s="87" t="s">
        <v>494</v>
      </c>
      <c r="E260" s="82" t="s">
        <v>4</v>
      </c>
      <c r="F260" s="82">
        <v>25</v>
      </c>
      <c r="G260" s="82">
        <v>4.5293481667628102E-2</v>
      </c>
      <c r="H260" s="82">
        <v>3.1797448872246302E-2</v>
      </c>
      <c r="I260" s="82">
        <f t="shared" si="28"/>
        <v>-1.7029518121974646E-2</v>
      </c>
      <c r="J260" s="82">
        <f t="shared" si="29"/>
        <v>0.10761648145723085</v>
      </c>
      <c r="K260" s="82">
        <f t="shared" si="30"/>
        <v>1.0463348949618043</v>
      </c>
      <c r="L260" s="82">
        <f t="shared" si="31"/>
        <v>0.98311466450801988</v>
      </c>
      <c r="M260" s="82">
        <f t="shared" si="31"/>
        <v>1.1136205693387853</v>
      </c>
      <c r="N260" s="82">
        <v>0.15431983720760201</v>
      </c>
      <c r="O260" s="85">
        <v>23.391862403627101</v>
      </c>
      <c r="P260" s="82">
        <v>24</v>
      </c>
      <c r="Q260" s="86">
        <v>0.49677517167210899</v>
      </c>
      <c r="R260" s="85">
        <v>9.8669313346491407E-3</v>
      </c>
      <c r="S260" s="82">
        <v>1.08948902148189E-2</v>
      </c>
      <c r="T260" s="86">
        <v>0.37451242216124098</v>
      </c>
      <c r="U260" s="82">
        <v>2.0476980738370599E-3</v>
      </c>
      <c r="V260" s="83">
        <v>1.6916183023225101E-5</v>
      </c>
      <c r="W260" s="82" t="b">
        <v>1</v>
      </c>
      <c r="X260" s="83">
        <v>1.30069610946026E-103</v>
      </c>
      <c r="Y260" s="85">
        <v>25</v>
      </c>
      <c r="Z260" s="82">
        <v>3.61816095692288E-2</v>
      </c>
      <c r="AA260" s="82">
        <v>3.4097527455778903E-2</v>
      </c>
      <c r="AB260" s="86">
        <v>0.28863482027531301</v>
      </c>
    </row>
    <row r="261" spans="1:28" s="82" customFormat="1" x14ac:dyDescent="0.15">
      <c r="A261" s="55" t="s">
        <v>497</v>
      </c>
      <c r="B261" s="8" t="s">
        <v>91</v>
      </c>
      <c r="C261" s="8" t="s">
        <v>109</v>
      </c>
      <c r="D261" s="87" t="s">
        <v>494</v>
      </c>
      <c r="E261" s="82" t="s">
        <v>3</v>
      </c>
      <c r="F261" s="82">
        <v>25</v>
      </c>
      <c r="G261" s="82">
        <v>-4.0477482035115302E-2</v>
      </c>
      <c r="H261" s="82">
        <v>9.9902205891899604E-2</v>
      </c>
      <c r="I261" s="82">
        <f t="shared" si="28"/>
        <v>-0.23628580558323853</v>
      </c>
      <c r="J261" s="82">
        <f t="shared" si="29"/>
        <v>0.15533084151300791</v>
      </c>
      <c r="K261" s="82">
        <f t="shared" si="30"/>
        <v>0.96033078896292634</v>
      </c>
      <c r="L261" s="82">
        <f t="shared" si="31"/>
        <v>0.78955498246013667</v>
      </c>
      <c r="M261" s="82">
        <f t="shared" si="31"/>
        <v>1.1680443347423479</v>
      </c>
      <c r="N261" s="82">
        <v>0.68909578740117206</v>
      </c>
      <c r="O261" s="85">
        <v>22.571664801751599</v>
      </c>
      <c r="P261" s="82">
        <v>23</v>
      </c>
      <c r="Q261" s="86">
        <v>0.48600288960801002</v>
      </c>
      <c r="R261" s="85"/>
      <c r="T261" s="86"/>
      <c r="V261" s="83"/>
      <c r="X261" s="83"/>
      <c r="Y261" s="85"/>
      <c r="AB261" s="86"/>
    </row>
    <row r="262" spans="1:28" s="82" customFormat="1" x14ac:dyDescent="0.15">
      <c r="A262" s="55" t="s">
        <v>497</v>
      </c>
      <c r="B262" s="8" t="s">
        <v>91</v>
      </c>
      <c r="C262" s="8" t="s">
        <v>109</v>
      </c>
      <c r="D262" s="87" t="s">
        <v>494</v>
      </c>
      <c r="E262" s="82" t="s">
        <v>2</v>
      </c>
      <c r="F262" s="82">
        <v>25</v>
      </c>
      <c r="G262" s="82">
        <v>-6.0449980088593301E-3</v>
      </c>
      <c r="H262" s="82">
        <v>8.3688115133644395E-2</v>
      </c>
      <c r="I262" s="82">
        <f t="shared" si="28"/>
        <v>-0.17007370367080232</v>
      </c>
      <c r="J262" s="82">
        <f t="shared" si="29"/>
        <v>0.15798370765308367</v>
      </c>
      <c r="K262" s="82">
        <f t="shared" si="30"/>
        <v>0.99397323623112144</v>
      </c>
      <c r="L262" s="82">
        <f t="shared" si="31"/>
        <v>0.84360263769390864</v>
      </c>
      <c r="M262" s="82">
        <f t="shared" si="31"/>
        <v>1.1711471138171652</v>
      </c>
      <c r="N262" s="82">
        <v>0.94301551631074998</v>
      </c>
      <c r="O262" s="85"/>
      <c r="Q262" s="86"/>
      <c r="R262" s="85"/>
      <c r="T262" s="86"/>
      <c r="V262" s="83"/>
      <c r="X262" s="83"/>
      <c r="Y262" s="85"/>
      <c r="AB262" s="86"/>
    </row>
    <row r="263" spans="1:28" s="82" customFormat="1" x14ac:dyDescent="0.15">
      <c r="A263" s="55" t="s">
        <v>497</v>
      </c>
      <c r="B263" s="8" t="s">
        <v>91</v>
      </c>
      <c r="C263" s="8" t="s">
        <v>109</v>
      </c>
      <c r="D263" s="87" t="s">
        <v>494</v>
      </c>
      <c r="E263" s="82" t="s">
        <v>1</v>
      </c>
      <c r="F263" s="82">
        <v>25</v>
      </c>
      <c r="G263" s="82">
        <v>1.90652560951121E-3</v>
      </c>
      <c r="H263" s="82">
        <v>4.3098310546681097E-2</v>
      </c>
      <c r="I263" s="82">
        <f t="shared" si="28"/>
        <v>-8.2566163061983736E-2</v>
      </c>
      <c r="J263" s="82">
        <f t="shared" si="29"/>
        <v>8.6379214281006159E-2</v>
      </c>
      <c r="K263" s="82">
        <f t="shared" si="30"/>
        <v>1.0019083441849976</v>
      </c>
      <c r="L263" s="82">
        <f t="shared" si="31"/>
        <v>0.92075051616797121</v>
      </c>
      <c r="M263" s="82">
        <f t="shared" si="31"/>
        <v>1.090219676797225</v>
      </c>
      <c r="N263" s="82">
        <v>0.96471575465387505</v>
      </c>
      <c r="O263" s="85"/>
      <c r="Q263" s="86"/>
      <c r="R263" s="85"/>
      <c r="T263" s="86"/>
      <c r="V263" s="83"/>
      <c r="X263" s="83"/>
      <c r="Y263" s="85"/>
      <c r="AB263" s="86"/>
    </row>
    <row r="264" spans="1:28" s="82" customFormat="1" x14ac:dyDescent="0.15">
      <c r="A264" s="55" t="s">
        <v>497</v>
      </c>
      <c r="B264" s="8" t="s">
        <v>91</v>
      </c>
      <c r="C264" s="8" t="s">
        <v>109</v>
      </c>
      <c r="D264" s="87" t="s">
        <v>494</v>
      </c>
      <c r="E264" s="82" t="s">
        <v>0</v>
      </c>
      <c r="F264" s="82">
        <v>25</v>
      </c>
      <c r="G264" s="82">
        <v>-1.21979462344689E-2</v>
      </c>
      <c r="H264" s="82">
        <v>7.6401928802295599E-2</v>
      </c>
      <c r="I264" s="82">
        <f t="shared" si="28"/>
        <v>-0.16194572668696827</v>
      </c>
      <c r="J264" s="82">
        <f t="shared" si="29"/>
        <v>0.13754983421803046</v>
      </c>
      <c r="K264" s="82">
        <f t="shared" si="30"/>
        <v>0.98787614714337169</v>
      </c>
      <c r="L264" s="82">
        <f t="shared" si="31"/>
        <v>0.85048736205449138</v>
      </c>
      <c r="M264" s="82">
        <f t="shared" si="31"/>
        <v>1.1474588872636369</v>
      </c>
      <c r="N264" s="82">
        <v>0.87448894343850703</v>
      </c>
      <c r="O264" s="85"/>
      <c r="Q264" s="86"/>
      <c r="R264" s="85"/>
      <c r="T264" s="86"/>
      <c r="V264" s="83"/>
      <c r="X264" s="83"/>
      <c r="Y264" s="85"/>
      <c r="AB264" s="86"/>
    </row>
    <row r="265" spans="1:28" s="82" customFormat="1" x14ac:dyDescent="0.15">
      <c r="A265" s="7"/>
      <c r="B265" s="8"/>
      <c r="C265" s="8"/>
      <c r="D265" s="87"/>
      <c r="O265" s="85"/>
      <c r="Q265" s="86"/>
      <c r="R265" s="85"/>
      <c r="T265" s="86"/>
      <c r="V265" s="83"/>
      <c r="X265" s="83"/>
      <c r="Y265" s="85"/>
      <c r="AB265" s="86"/>
    </row>
    <row r="266" spans="1:28" s="82" customFormat="1" x14ac:dyDescent="0.15">
      <c r="A266" s="55" t="s">
        <v>497</v>
      </c>
      <c r="B266" s="8" t="s">
        <v>87</v>
      </c>
      <c r="C266" s="8" t="s">
        <v>107</v>
      </c>
      <c r="D266" s="87" t="s">
        <v>494</v>
      </c>
      <c r="E266" s="82" t="s">
        <v>4</v>
      </c>
      <c r="F266" s="82">
        <v>25</v>
      </c>
      <c r="G266" s="82">
        <v>3.0923321505088999E-2</v>
      </c>
      <c r="H266" s="82">
        <v>3.8360125722522898E-2</v>
      </c>
      <c r="I266" s="82">
        <f t="shared" si="28"/>
        <v>-4.4262524911055881E-2</v>
      </c>
      <c r="J266" s="82">
        <f t="shared" si="29"/>
        <v>0.10610916792123389</v>
      </c>
      <c r="K266" s="82">
        <f t="shared" si="30"/>
        <v>1.0314064141628414</v>
      </c>
      <c r="L266" s="82">
        <f t="shared" si="31"/>
        <v>0.95670276619390326</v>
      </c>
      <c r="M266" s="82">
        <f t="shared" si="31"/>
        <v>1.1119432584149562</v>
      </c>
      <c r="N266" s="82">
        <v>0.42016679272403501</v>
      </c>
      <c r="O266" s="85">
        <v>23.272330672521001</v>
      </c>
      <c r="P266" s="82">
        <v>24</v>
      </c>
      <c r="Q266" s="86">
        <v>0.50377284319212501</v>
      </c>
      <c r="R266" s="85">
        <v>4.7035566210854004E-3</v>
      </c>
      <c r="S266" s="82">
        <v>1.34099193404594E-2</v>
      </c>
      <c r="T266" s="86">
        <v>0.72896666268344101</v>
      </c>
      <c r="U266" s="82">
        <v>2.0476980738370599E-3</v>
      </c>
      <c r="V266" s="83">
        <v>9.8808452387579796E-5</v>
      </c>
      <c r="W266" s="82" t="b">
        <v>1</v>
      </c>
      <c r="X266" s="83">
        <v>3.43423258591931E-40</v>
      </c>
      <c r="Y266" s="85">
        <v>25</v>
      </c>
      <c r="Z266" s="82">
        <v>2.8634979909859502E-2</v>
      </c>
      <c r="AA266" s="82">
        <v>4.2862347276858601E-2</v>
      </c>
      <c r="AB266" s="86">
        <v>0.50408992971783195</v>
      </c>
    </row>
    <row r="267" spans="1:28" s="82" customFormat="1" x14ac:dyDescent="0.15">
      <c r="A267" s="55" t="s">
        <v>497</v>
      </c>
      <c r="B267" s="8" t="s">
        <v>87</v>
      </c>
      <c r="C267" s="8" t="s">
        <v>107</v>
      </c>
      <c r="D267" s="87" t="s">
        <v>494</v>
      </c>
      <c r="E267" s="82" t="s">
        <v>3</v>
      </c>
      <c r="F267" s="82">
        <v>25</v>
      </c>
      <c r="G267" s="82">
        <v>-1.0000321978738401E-2</v>
      </c>
      <c r="H267" s="82">
        <v>0.12285691896421</v>
      </c>
      <c r="I267" s="82">
        <f t="shared" si="28"/>
        <v>-0.25079988314858997</v>
      </c>
      <c r="J267" s="82">
        <f t="shared" si="29"/>
        <v>0.2307992391911132</v>
      </c>
      <c r="K267" s="82">
        <f t="shared" si="30"/>
        <v>0.990049514974223</v>
      </c>
      <c r="L267" s="82">
        <f t="shared" si="31"/>
        <v>0.77817808252595488</v>
      </c>
      <c r="M267" s="82">
        <f t="shared" si="31"/>
        <v>1.2596063344767889</v>
      </c>
      <c r="N267" s="82">
        <v>0.93582953915603295</v>
      </c>
      <c r="O267" s="85">
        <v>23.148509299795698</v>
      </c>
      <c r="P267" s="82">
        <v>23</v>
      </c>
      <c r="Q267" s="86">
        <v>0.45212707186580697</v>
      </c>
      <c r="R267" s="85"/>
      <c r="T267" s="86"/>
      <c r="V267" s="83"/>
      <c r="X267" s="83"/>
      <c r="Y267" s="85"/>
      <c r="AB267" s="86"/>
    </row>
    <row r="268" spans="1:28" s="82" customFormat="1" x14ac:dyDescent="0.15">
      <c r="A268" s="55" t="s">
        <v>497</v>
      </c>
      <c r="B268" s="8" t="s">
        <v>87</v>
      </c>
      <c r="C268" s="8" t="s">
        <v>107</v>
      </c>
      <c r="D268" s="87" t="s">
        <v>494</v>
      </c>
      <c r="E268" s="82" t="s">
        <v>2</v>
      </c>
      <c r="F268" s="82">
        <v>25</v>
      </c>
      <c r="G268" s="82">
        <v>-5.5133286218807601E-2</v>
      </c>
      <c r="H268" s="82">
        <v>0.115021920265413</v>
      </c>
      <c r="I268" s="82">
        <f t="shared" si="28"/>
        <v>-0.28057624993901709</v>
      </c>
      <c r="J268" s="82">
        <f t="shared" si="29"/>
        <v>0.17030967750140186</v>
      </c>
      <c r="K268" s="82">
        <f t="shared" si="30"/>
        <v>0.94635900293383868</v>
      </c>
      <c r="L268" s="82">
        <f t="shared" si="31"/>
        <v>0.75534834658098471</v>
      </c>
      <c r="M268" s="82">
        <f t="shared" si="31"/>
        <v>1.1856719704064487</v>
      </c>
      <c r="N268" s="82">
        <v>0.63604381356428696</v>
      </c>
      <c r="O268" s="85"/>
      <c r="Q268" s="86"/>
      <c r="R268" s="85"/>
      <c r="T268" s="86"/>
      <c r="V268" s="83"/>
      <c r="X268" s="83"/>
      <c r="Y268" s="85"/>
      <c r="AB268" s="86"/>
    </row>
    <row r="269" spans="1:28" s="82" customFormat="1" x14ac:dyDescent="0.15">
      <c r="A269" s="55" t="s">
        <v>497</v>
      </c>
      <c r="B269" s="8" t="s">
        <v>87</v>
      </c>
      <c r="C269" s="8" t="s">
        <v>107</v>
      </c>
      <c r="D269" s="87" t="s">
        <v>494</v>
      </c>
      <c r="E269" s="82" t="s">
        <v>1</v>
      </c>
      <c r="F269" s="82">
        <v>25</v>
      </c>
      <c r="G269" s="82">
        <v>-1.16728325611902E-2</v>
      </c>
      <c r="H269" s="82">
        <v>5.5482841453329899E-2</v>
      </c>
      <c r="I269" s="82">
        <f t="shared" si="28"/>
        <v>-0.1204192018097168</v>
      </c>
      <c r="J269" s="82">
        <f t="shared" si="29"/>
        <v>9.7073536687336398E-2</v>
      </c>
      <c r="K269" s="82">
        <f t="shared" si="30"/>
        <v>0.98839503064022871</v>
      </c>
      <c r="L269" s="82">
        <f t="shared" si="31"/>
        <v>0.88654871598345653</v>
      </c>
      <c r="M269" s="82">
        <f t="shared" si="31"/>
        <v>1.1019414037621016</v>
      </c>
      <c r="N269" s="82">
        <v>0.83336614452927404</v>
      </c>
      <c r="O269" s="85"/>
      <c r="Q269" s="86"/>
      <c r="R269" s="85"/>
      <c r="T269" s="86"/>
      <c r="V269" s="83"/>
      <c r="X269" s="83"/>
      <c r="Y269" s="85"/>
      <c r="AB269" s="86"/>
    </row>
    <row r="270" spans="1:28" s="82" customFormat="1" x14ac:dyDescent="0.15">
      <c r="A270" s="55" t="s">
        <v>497</v>
      </c>
      <c r="B270" s="8" t="s">
        <v>87</v>
      </c>
      <c r="C270" s="8" t="s">
        <v>107</v>
      </c>
      <c r="D270" s="87" t="s">
        <v>494</v>
      </c>
      <c r="E270" s="82" t="s">
        <v>0</v>
      </c>
      <c r="F270" s="82">
        <v>25</v>
      </c>
      <c r="G270" s="82">
        <v>-7.1085244219810398E-2</v>
      </c>
      <c r="H270" s="82">
        <v>0.104700035421289</v>
      </c>
      <c r="I270" s="82">
        <f t="shared" si="28"/>
        <v>-0.27629731364553684</v>
      </c>
      <c r="J270" s="82">
        <f t="shared" si="29"/>
        <v>0.13412682520591607</v>
      </c>
      <c r="K270" s="82">
        <f t="shared" si="30"/>
        <v>0.93138249376948823</v>
      </c>
      <c r="L270" s="82">
        <f t="shared" si="31"/>
        <v>0.75858735885698048</v>
      </c>
      <c r="M270" s="82">
        <f t="shared" si="31"/>
        <v>1.1435378398703568</v>
      </c>
      <c r="N270" s="82">
        <v>0.50366998770717597</v>
      </c>
      <c r="O270" s="85"/>
      <c r="Q270" s="86"/>
      <c r="R270" s="85"/>
      <c r="T270" s="86"/>
      <c r="V270" s="83"/>
      <c r="X270" s="83"/>
      <c r="Y270" s="85"/>
      <c r="AB270" s="86"/>
    </row>
    <row r="271" spans="1:28" ht="14" thickBot="1" x14ac:dyDescent="0.2">
      <c r="A271" s="4"/>
      <c r="B271" s="5"/>
      <c r="C271" s="5"/>
      <c r="D271" s="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4"/>
      <c r="P271" s="3"/>
      <c r="Q271" s="2"/>
      <c r="R271" s="4"/>
      <c r="S271" s="3"/>
      <c r="T271" s="2"/>
      <c r="U271" s="3"/>
      <c r="V271" s="3"/>
      <c r="W271" s="3"/>
      <c r="X271" s="3"/>
      <c r="Y271" s="4"/>
      <c r="Z271" s="3"/>
      <c r="AA271" s="162"/>
      <c r="AB271" s="163"/>
    </row>
    <row r="274" spans="1:2" x14ac:dyDescent="0.15">
      <c r="A274" s="48" t="s">
        <v>164</v>
      </c>
    </row>
    <row r="275" spans="1:2" x14ac:dyDescent="0.15">
      <c r="A275" s="55" t="s">
        <v>56</v>
      </c>
      <c r="B275" s="55" t="s">
        <v>16</v>
      </c>
    </row>
    <row r="276" spans="1:2" x14ac:dyDescent="0.15">
      <c r="A276" s="55" t="s">
        <v>119</v>
      </c>
      <c r="B276" s="55" t="s">
        <v>118</v>
      </c>
    </row>
    <row r="277" spans="1:2" x14ac:dyDescent="0.15">
      <c r="A277" s="55" t="s">
        <v>57</v>
      </c>
      <c r="B277" s="55" t="s">
        <v>15</v>
      </c>
    </row>
    <row r="278" spans="1:2" x14ac:dyDescent="0.15">
      <c r="A278" s="55" t="s">
        <v>58</v>
      </c>
      <c r="B278" s="55" t="s">
        <v>100</v>
      </c>
    </row>
    <row r="279" spans="1:2" x14ac:dyDescent="0.15">
      <c r="A279" s="55" t="s">
        <v>120</v>
      </c>
      <c r="B279" s="55" t="s">
        <v>128</v>
      </c>
    </row>
    <row r="280" spans="1:2" x14ac:dyDescent="0.15">
      <c r="A280" s="55" t="s">
        <v>59</v>
      </c>
      <c r="B280" s="55" t="s">
        <v>60</v>
      </c>
    </row>
    <row r="281" spans="1:2" x14ac:dyDescent="0.15">
      <c r="A281" s="55" t="s">
        <v>61</v>
      </c>
      <c r="B281" s="55" t="s">
        <v>115</v>
      </c>
    </row>
    <row r="282" spans="1:2" x14ac:dyDescent="0.15">
      <c r="A282" s="55" t="s">
        <v>62</v>
      </c>
      <c r="B282" s="55" t="s">
        <v>63</v>
      </c>
    </row>
    <row r="283" spans="1:2" x14ac:dyDescent="0.15">
      <c r="A283" s="55" t="s">
        <v>64</v>
      </c>
      <c r="B283" s="55" t="s">
        <v>13</v>
      </c>
    </row>
    <row r="284" spans="1:2" x14ac:dyDescent="0.15">
      <c r="A284" s="55" t="s">
        <v>65</v>
      </c>
      <c r="B284" s="55" t="s">
        <v>12</v>
      </c>
    </row>
    <row r="285" spans="1:2" x14ac:dyDescent="0.15">
      <c r="A285" s="55" t="s">
        <v>66</v>
      </c>
      <c r="B285" s="55" t="s">
        <v>67</v>
      </c>
    </row>
    <row r="286" spans="1:2" x14ac:dyDescent="0.15">
      <c r="A286" s="55" t="s">
        <v>68</v>
      </c>
      <c r="B286" s="55" t="s">
        <v>11</v>
      </c>
    </row>
    <row r="287" spans="1:2" x14ac:dyDescent="0.15">
      <c r="A287" s="55" t="s">
        <v>69</v>
      </c>
      <c r="B287" s="55" t="s">
        <v>10</v>
      </c>
    </row>
    <row r="288" spans="1:2" x14ac:dyDescent="0.15">
      <c r="A288" s="55" t="s">
        <v>70</v>
      </c>
      <c r="B288" s="55" t="s">
        <v>9</v>
      </c>
    </row>
    <row r="289" spans="1:2" x14ac:dyDescent="0.15">
      <c r="A289" s="55" t="s">
        <v>71</v>
      </c>
      <c r="B289" s="55" t="s">
        <v>8</v>
      </c>
    </row>
    <row r="290" spans="1:2" x14ac:dyDescent="0.15">
      <c r="A290" s="55" t="s">
        <v>73</v>
      </c>
      <c r="B290" s="55" t="s">
        <v>72</v>
      </c>
    </row>
    <row r="291" spans="1:2" x14ac:dyDescent="0.15">
      <c r="A291" s="55"/>
      <c r="B291" s="55"/>
    </row>
    <row r="292" spans="1:2" x14ac:dyDescent="0.15">
      <c r="A292" s="48" t="s">
        <v>165</v>
      </c>
    </row>
    <row r="293" spans="1:2" x14ac:dyDescent="0.15">
      <c r="A293" s="7" t="s">
        <v>135</v>
      </c>
      <c r="B293" s="55" t="s">
        <v>103</v>
      </c>
    </row>
    <row r="294" spans="1:2" x14ac:dyDescent="0.15">
      <c r="A294" s="7" t="s">
        <v>136</v>
      </c>
      <c r="B294" s="55" t="s">
        <v>104</v>
      </c>
    </row>
    <row r="295" spans="1:2" x14ac:dyDescent="0.15">
      <c r="A295" s="7" t="s">
        <v>137</v>
      </c>
      <c r="B295" s="55" t="s">
        <v>105</v>
      </c>
    </row>
    <row r="296" spans="1:2" x14ac:dyDescent="0.15">
      <c r="A296" s="7" t="s">
        <v>138</v>
      </c>
      <c r="B296" s="55" t="s">
        <v>106</v>
      </c>
    </row>
    <row r="297" spans="1:2" x14ac:dyDescent="0.15">
      <c r="A297" s="7" t="s">
        <v>139</v>
      </c>
      <c r="B297" s="55" t="s">
        <v>107</v>
      </c>
    </row>
    <row r="298" spans="1:2" x14ac:dyDescent="0.15">
      <c r="A298" s="7" t="s">
        <v>140</v>
      </c>
      <c r="B298" s="55" t="s">
        <v>108</v>
      </c>
    </row>
    <row r="299" spans="1:2" x14ac:dyDescent="0.15">
      <c r="A299" s="7" t="s">
        <v>141</v>
      </c>
      <c r="B299" s="55" t="s">
        <v>109</v>
      </c>
    </row>
    <row r="300" spans="1:2" x14ac:dyDescent="0.15">
      <c r="A300" s="7" t="s">
        <v>142</v>
      </c>
      <c r="B300" s="55" t="s">
        <v>110</v>
      </c>
    </row>
    <row r="302" spans="1:2" x14ac:dyDescent="0.15">
      <c r="A302" s="48" t="s">
        <v>188</v>
      </c>
    </row>
    <row r="303" spans="1:2" x14ac:dyDescent="0.15">
      <c r="A303" s="1" t="s">
        <v>20</v>
      </c>
      <c r="B303" s="1" t="s">
        <v>175</v>
      </c>
    </row>
    <row r="304" spans="1:2" x14ac:dyDescent="0.15">
      <c r="A304" s="1" t="s">
        <v>19</v>
      </c>
      <c r="B304" s="1" t="s">
        <v>176</v>
      </c>
    </row>
    <row r="305" spans="1:2" x14ac:dyDescent="0.15">
      <c r="A305" s="1" t="s">
        <v>18</v>
      </c>
      <c r="B305" s="1" t="s">
        <v>177</v>
      </c>
    </row>
    <row r="306" spans="1:2" x14ac:dyDescent="0.15">
      <c r="A306" s="1" t="s">
        <v>178</v>
      </c>
      <c r="B306" s="1" t="s">
        <v>179</v>
      </c>
    </row>
    <row r="307" spans="1:2" x14ac:dyDescent="0.15">
      <c r="A307" s="1" t="s">
        <v>180</v>
      </c>
      <c r="B307" s="1" t="s">
        <v>181</v>
      </c>
    </row>
    <row r="308" spans="1:2" x14ac:dyDescent="0.15">
      <c r="A308" s="1" t="s">
        <v>17</v>
      </c>
      <c r="B308" s="1" t="s">
        <v>187</v>
      </c>
    </row>
    <row r="309" spans="1:2" x14ac:dyDescent="0.15">
      <c r="A309" s="1" t="s">
        <v>28</v>
      </c>
      <c r="B309" s="1" t="s">
        <v>182</v>
      </c>
    </row>
    <row r="310" spans="1:2" x14ac:dyDescent="0.15">
      <c r="A310" s="1" t="s">
        <v>183</v>
      </c>
      <c r="B310" s="1" t="s">
        <v>185</v>
      </c>
    </row>
    <row r="311" spans="1:2" x14ac:dyDescent="0.15">
      <c r="A311" s="1" t="s">
        <v>184</v>
      </c>
      <c r="B311" s="1" t="s">
        <v>186</v>
      </c>
    </row>
  </sheetData>
  <mergeCells count="5">
    <mergeCell ref="E3:N3"/>
    <mergeCell ref="O3:Q3"/>
    <mergeCell ref="R3:T3"/>
    <mergeCell ref="U3:X3"/>
    <mergeCell ref="Y3:A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B29F6-5655-E842-B04B-1D7D0411A8A8}">
  <dimension ref="A1:AA197"/>
  <sheetViews>
    <sheetView topLeftCell="A147" zoomScaleNormal="100" workbookViewId="0">
      <selection activeCell="C158" sqref="C158:C197"/>
    </sheetView>
  </sheetViews>
  <sheetFormatPr baseColWidth="10" defaultRowHeight="14" customHeight="1" x14ac:dyDescent="0.15"/>
  <cols>
    <col min="1" max="2" width="26.5" style="1" customWidth="1"/>
    <col min="3" max="3" width="40.33203125" style="1" customWidth="1"/>
    <col min="4" max="5" width="26.5" style="1" customWidth="1"/>
    <col min="6" max="23" width="10.83203125" style="1"/>
    <col min="24" max="27" width="10.83203125" style="175"/>
    <col min="28" max="16384" width="10.83203125" style="1"/>
  </cols>
  <sheetData>
    <row r="1" spans="1:27" ht="14" customHeight="1" x14ac:dyDescent="0.15">
      <c r="A1" s="41" t="s">
        <v>638</v>
      </c>
      <c r="B1" s="41"/>
      <c r="C1" s="41"/>
      <c r="D1" s="41"/>
      <c r="E1" s="32"/>
      <c r="F1" s="34"/>
      <c r="G1" s="35"/>
      <c r="H1" s="35"/>
      <c r="I1" s="35"/>
      <c r="J1" s="35"/>
      <c r="K1" s="35"/>
      <c r="L1" s="35"/>
      <c r="M1" s="35"/>
      <c r="N1" s="30"/>
      <c r="O1" s="35"/>
      <c r="P1" s="34"/>
      <c r="Q1" s="30"/>
    </row>
    <row r="2" spans="1:27" ht="14" customHeight="1" thickBot="1" x14ac:dyDescent="0.2">
      <c r="A2" s="41"/>
      <c r="B2" s="41"/>
      <c r="C2" s="40"/>
      <c r="D2" s="143"/>
      <c r="E2" s="39"/>
      <c r="F2" s="38"/>
      <c r="G2" s="37"/>
      <c r="H2" s="37"/>
      <c r="I2" s="37"/>
      <c r="J2" s="37"/>
      <c r="K2" s="37"/>
      <c r="L2" s="37"/>
      <c r="M2" s="37"/>
      <c r="N2" s="36"/>
      <c r="O2" s="35"/>
      <c r="P2" s="34"/>
      <c r="Q2" s="30"/>
    </row>
    <row r="3" spans="1:27" ht="14" customHeight="1" thickBot="1" x14ac:dyDescent="0.2">
      <c r="A3" s="29"/>
      <c r="B3" s="135"/>
      <c r="C3" s="135"/>
      <c r="D3" s="215" t="s">
        <v>41</v>
      </c>
      <c r="E3" s="227"/>
      <c r="F3" s="227"/>
      <c r="G3" s="227"/>
      <c r="H3" s="227"/>
      <c r="I3" s="227"/>
      <c r="J3" s="227"/>
      <c r="K3" s="227"/>
      <c r="L3" s="227"/>
      <c r="M3" s="227"/>
      <c r="N3" s="228"/>
      <c r="O3" s="215" t="s">
        <v>40</v>
      </c>
      <c r="P3" s="216"/>
      <c r="Q3" s="217"/>
    </row>
    <row r="4" spans="1:27" ht="14" customHeight="1" thickBot="1" x14ac:dyDescent="0.2">
      <c r="A4" s="136" t="s">
        <v>596</v>
      </c>
      <c r="B4" s="136" t="s">
        <v>496</v>
      </c>
      <c r="C4" s="146" t="s">
        <v>36</v>
      </c>
      <c r="D4" s="144" t="s">
        <v>34</v>
      </c>
      <c r="E4" s="167" t="s">
        <v>35</v>
      </c>
      <c r="F4" s="27" t="s">
        <v>20</v>
      </c>
      <c r="G4" s="26" t="s">
        <v>19</v>
      </c>
      <c r="H4" s="26" t="s">
        <v>18</v>
      </c>
      <c r="I4" s="26" t="s">
        <v>33</v>
      </c>
      <c r="J4" s="25" t="s">
        <v>32</v>
      </c>
      <c r="K4" s="25" t="s">
        <v>31</v>
      </c>
      <c r="L4" s="25" t="s">
        <v>30</v>
      </c>
      <c r="M4" s="25" t="s">
        <v>29</v>
      </c>
      <c r="N4" s="23" t="s">
        <v>17</v>
      </c>
      <c r="O4" s="155" t="s">
        <v>28</v>
      </c>
      <c r="P4" s="154" t="s">
        <v>27</v>
      </c>
      <c r="Q4" s="23" t="s">
        <v>26</v>
      </c>
    </row>
    <row r="5" spans="1:27" ht="14" customHeight="1" x14ac:dyDescent="0.15">
      <c r="A5" s="14"/>
      <c r="B5" s="14"/>
      <c r="C5" s="14"/>
      <c r="D5" s="13"/>
      <c r="E5" s="14"/>
      <c r="F5" s="56"/>
      <c r="G5" s="56"/>
      <c r="H5" s="56"/>
      <c r="I5" s="56"/>
      <c r="J5" s="56"/>
      <c r="K5" s="56"/>
      <c r="L5" s="56"/>
      <c r="M5" s="56"/>
      <c r="N5" s="56"/>
      <c r="O5" s="13"/>
      <c r="P5" s="56"/>
      <c r="Q5" s="12"/>
    </row>
    <row r="6" spans="1:27" ht="14" customHeight="1" x14ac:dyDescent="0.15">
      <c r="A6" s="8" t="s">
        <v>57</v>
      </c>
      <c r="B6" s="8" t="s">
        <v>75</v>
      </c>
      <c r="C6" s="8" t="s">
        <v>15</v>
      </c>
      <c r="D6" s="7" t="s">
        <v>577</v>
      </c>
      <c r="E6" s="8" t="s">
        <v>579</v>
      </c>
      <c r="F6" s="55">
        <v>126</v>
      </c>
      <c r="G6" s="55">
        <v>3.0490954268687299E-2</v>
      </c>
      <c r="H6" s="55">
        <v>4.4331445952175003E-2</v>
      </c>
      <c r="I6" s="55">
        <f t="shared" ref="I6:I26" si="0">G6-1.96*H6</f>
        <v>-5.6398679797575707E-2</v>
      </c>
      <c r="J6" s="55">
        <f t="shared" ref="J6:J26" si="1">G6+1.96*H6</f>
        <v>0.1173805883349503</v>
      </c>
      <c r="K6" s="55">
        <f t="shared" ref="K6:K26" si="2">EXP(G6)</f>
        <v>1.0309605642143436</v>
      </c>
      <c r="L6" s="55">
        <f>EXP(I6)</f>
        <v>0.94516224367374801</v>
      </c>
      <c r="M6" s="55">
        <f>EXP(J6)</f>
        <v>1.1245473378558311</v>
      </c>
      <c r="N6" s="55">
        <v>0.49158178008845199</v>
      </c>
      <c r="O6" s="7"/>
      <c r="P6" s="55"/>
      <c r="Q6" s="6"/>
    </row>
    <row r="7" spans="1:27" ht="14" customHeight="1" x14ac:dyDescent="0.15">
      <c r="A7" s="8" t="s">
        <v>57</v>
      </c>
      <c r="B7" s="8" t="s">
        <v>75</v>
      </c>
      <c r="C7" s="8" t="s">
        <v>15</v>
      </c>
      <c r="D7" s="7"/>
      <c r="E7" s="8" t="s">
        <v>494</v>
      </c>
      <c r="F7" s="55">
        <v>126</v>
      </c>
      <c r="G7" s="55">
        <v>-3.5778098048401603E-2</v>
      </c>
      <c r="H7" s="55">
        <v>4.7256299127084997E-2</v>
      </c>
      <c r="I7" s="55">
        <f t="shared" si="0"/>
        <v>-0.12840044433748821</v>
      </c>
      <c r="J7" s="55">
        <f t="shared" si="1"/>
        <v>5.6844248240684993E-2</v>
      </c>
      <c r="K7" s="55">
        <f t="shared" si="2"/>
        <v>0.9648543727982678</v>
      </c>
      <c r="L7" s="55">
        <f t="shared" ref="L7:L56" si="3">EXP(I7)</f>
        <v>0.87950111737646797</v>
      </c>
      <c r="M7" s="55">
        <f t="shared" ref="M7:M56" si="4">EXP(J7)</f>
        <v>1.0584909357306147</v>
      </c>
      <c r="N7" s="55">
        <v>0.44898546674123102</v>
      </c>
      <c r="O7" s="7">
        <v>176.26356971765</v>
      </c>
      <c r="P7" s="55">
        <v>123</v>
      </c>
      <c r="Q7" s="6">
        <v>1.17269909531216E-3</v>
      </c>
    </row>
    <row r="8" spans="1:27" s="11" customFormat="1" ht="14" customHeight="1" x14ac:dyDescent="0.15">
      <c r="A8" s="78" t="s">
        <v>57</v>
      </c>
      <c r="B8" s="8" t="s">
        <v>75</v>
      </c>
      <c r="C8" s="78" t="s">
        <v>15</v>
      </c>
      <c r="D8" s="79"/>
      <c r="E8" s="78" t="s">
        <v>99</v>
      </c>
      <c r="F8" s="60">
        <v>126</v>
      </c>
      <c r="G8" s="60">
        <v>0.79967648975080696</v>
      </c>
      <c r="H8" s="60">
        <v>0.22209172163439</v>
      </c>
      <c r="I8" s="60">
        <f t="shared" si="0"/>
        <v>0.36437671534740257</v>
      </c>
      <c r="J8" s="60">
        <f t="shared" si="1"/>
        <v>1.2349762641542115</v>
      </c>
      <c r="K8" s="60">
        <f t="shared" si="2"/>
        <v>2.2248210596408557</v>
      </c>
      <c r="L8" s="60">
        <f t="shared" si="3"/>
        <v>1.4396164376261096</v>
      </c>
      <c r="M8" s="60">
        <f t="shared" si="4"/>
        <v>3.4382969088513615</v>
      </c>
      <c r="N8" s="60">
        <v>3.1741201552459099E-4</v>
      </c>
      <c r="O8" s="79"/>
      <c r="P8" s="60"/>
      <c r="Q8" s="165"/>
      <c r="X8" s="176"/>
      <c r="Y8" s="176"/>
      <c r="Z8" s="176"/>
      <c r="AA8" s="176"/>
    </row>
    <row r="9" spans="1:27" ht="14" customHeight="1" x14ac:dyDescent="0.15">
      <c r="A9" s="8" t="s">
        <v>57</v>
      </c>
      <c r="B9" s="8" t="s">
        <v>75</v>
      </c>
      <c r="C9" s="8" t="s">
        <v>15</v>
      </c>
      <c r="D9" s="7" t="s">
        <v>578</v>
      </c>
      <c r="E9" s="8" t="s">
        <v>579</v>
      </c>
      <c r="F9" s="55">
        <v>126</v>
      </c>
      <c r="G9" s="55">
        <v>1.5371974576191799E-2</v>
      </c>
      <c r="H9" s="55">
        <v>5.5766323909968697E-2</v>
      </c>
      <c r="I9" s="55">
        <f t="shared" si="0"/>
        <v>-9.3930020287346844E-2</v>
      </c>
      <c r="J9" s="55">
        <f t="shared" si="1"/>
        <v>0.12467396943973044</v>
      </c>
      <c r="K9" s="55">
        <f t="shared" si="2"/>
        <v>1.0154907311045276</v>
      </c>
      <c r="L9" s="55">
        <f t="shared" si="3"/>
        <v>0.91034646579585388</v>
      </c>
      <c r="M9" s="55">
        <f t="shared" si="4"/>
        <v>1.1327790722597921</v>
      </c>
      <c r="N9" s="55">
        <v>0.78281707606985895</v>
      </c>
      <c r="O9" s="7"/>
      <c r="P9" s="55"/>
      <c r="Q9" s="6"/>
    </row>
    <row r="10" spans="1:27" ht="14" customHeight="1" x14ac:dyDescent="0.15">
      <c r="A10" s="8" t="s">
        <v>57</v>
      </c>
      <c r="B10" s="8" t="s">
        <v>75</v>
      </c>
      <c r="C10" s="8" t="s">
        <v>15</v>
      </c>
      <c r="D10" s="7"/>
      <c r="E10" s="8" t="s">
        <v>494</v>
      </c>
      <c r="F10" s="55">
        <v>126</v>
      </c>
      <c r="G10" s="55">
        <v>-3.94019247944528E-2</v>
      </c>
      <c r="H10" s="55">
        <v>4.8091179336915202E-2</v>
      </c>
      <c r="I10" s="55">
        <f t="shared" si="0"/>
        <v>-0.1336606362948066</v>
      </c>
      <c r="J10" s="55">
        <f t="shared" si="1"/>
        <v>5.4856786705900995E-2</v>
      </c>
      <c r="K10" s="55">
        <f t="shared" si="2"/>
        <v>0.96136423536217908</v>
      </c>
      <c r="L10" s="55">
        <f t="shared" si="3"/>
        <v>0.87488691909615446</v>
      </c>
      <c r="M10" s="55">
        <f t="shared" si="4"/>
        <v>1.0563893148480492</v>
      </c>
      <c r="N10" s="55">
        <v>0.41260552825511299</v>
      </c>
      <c r="O10" s="7">
        <v>175.972249588051</v>
      </c>
      <c r="P10" s="55">
        <v>122</v>
      </c>
      <c r="Q10" s="6">
        <v>1.00717449566035E-3</v>
      </c>
    </row>
    <row r="11" spans="1:27" s="11" customFormat="1" ht="14" customHeight="1" x14ac:dyDescent="0.15">
      <c r="A11" s="78" t="s">
        <v>57</v>
      </c>
      <c r="B11" s="8" t="s">
        <v>75</v>
      </c>
      <c r="C11" s="78" t="s">
        <v>15</v>
      </c>
      <c r="D11" s="79"/>
      <c r="E11" s="78" t="s">
        <v>99</v>
      </c>
      <c r="F11" s="60">
        <v>126</v>
      </c>
      <c r="G11" s="60">
        <v>0.77701044474187297</v>
      </c>
      <c r="H11" s="60">
        <v>0.22845249170176701</v>
      </c>
      <c r="I11" s="60">
        <f t="shared" si="0"/>
        <v>0.32924356100640961</v>
      </c>
      <c r="J11" s="60">
        <f t="shared" si="1"/>
        <v>1.2247773284773364</v>
      </c>
      <c r="K11" s="60">
        <f t="shared" si="2"/>
        <v>2.174960372298671</v>
      </c>
      <c r="L11" s="60">
        <f t="shared" si="3"/>
        <v>1.3899163437881921</v>
      </c>
      <c r="M11" s="60">
        <f t="shared" si="4"/>
        <v>3.403408156333215</v>
      </c>
      <c r="N11" s="60">
        <v>6.7093054516100502E-4</v>
      </c>
      <c r="O11" s="79"/>
      <c r="P11" s="60"/>
      <c r="Q11" s="165"/>
      <c r="X11" s="176"/>
      <c r="Y11" s="176"/>
      <c r="Z11" s="176"/>
      <c r="AA11" s="176"/>
    </row>
    <row r="12" spans="1:27" ht="14" customHeight="1" thickBot="1" x14ac:dyDescent="0.2">
      <c r="A12" s="5" t="s">
        <v>57</v>
      </c>
      <c r="B12" s="8" t="s">
        <v>75</v>
      </c>
      <c r="C12" s="5" t="s">
        <v>15</v>
      </c>
      <c r="D12" s="4"/>
      <c r="E12" s="5" t="s">
        <v>576</v>
      </c>
      <c r="F12" s="3">
        <v>126</v>
      </c>
      <c r="G12" s="3">
        <v>1.22063658511056E-3</v>
      </c>
      <c r="H12" s="3">
        <v>2.7160847241132499E-3</v>
      </c>
      <c r="I12" s="3">
        <f t="shared" si="0"/>
        <v>-4.1028894741514093E-3</v>
      </c>
      <c r="J12" s="3">
        <f t="shared" si="1"/>
        <v>6.5441626443725302E-3</v>
      </c>
      <c r="K12" s="3">
        <f t="shared" si="2"/>
        <v>1.001221381865155</v>
      </c>
      <c r="L12" s="3">
        <f t="shared" si="3"/>
        <v>0.99590551587752818</v>
      </c>
      <c r="M12" s="3">
        <f t="shared" si="4"/>
        <v>1.0065656224633726</v>
      </c>
      <c r="N12" s="3">
        <v>0.65313566677798596</v>
      </c>
      <c r="O12" s="4"/>
      <c r="P12" s="3"/>
      <c r="Q12" s="2"/>
    </row>
    <row r="13" spans="1:27" ht="14" customHeight="1" x14ac:dyDescent="0.15">
      <c r="A13" s="14" t="s">
        <v>71</v>
      </c>
      <c r="B13" s="14" t="s">
        <v>75</v>
      </c>
      <c r="C13" s="14" t="s">
        <v>8</v>
      </c>
      <c r="D13" s="1" t="s">
        <v>577</v>
      </c>
      <c r="E13" s="8" t="s">
        <v>579</v>
      </c>
      <c r="F13" s="1">
        <v>126</v>
      </c>
      <c r="G13" s="1">
        <v>0.12993271966799499</v>
      </c>
      <c r="H13" s="1">
        <v>0.19490413465032699</v>
      </c>
      <c r="I13" s="1">
        <f t="shared" si="0"/>
        <v>-0.25207938424664589</v>
      </c>
      <c r="J13" s="1">
        <f t="shared" si="1"/>
        <v>0.51194482358263593</v>
      </c>
      <c r="K13" s="1">
        <f t="shared" si="2"/>
        <v>1.138751765150372</v>
      </c>
      <c r="L13" s="1">
        <f t="shared" si="3"/>
        <v>0.77718303952993351</v>
      </c>
      <c r="M13" s="1">
        <f t="shared" si="4"/>
        <v>1.668533043924131</v>
      </c>
      <c r="N13" s="1">
        <v>0.504996122346134</v>
      </c>
      <c r="O13" s="7"/>
      <c r="P13" s="55"/>
      <c r="Q13" s="6"/>
    </row>
    <row r="14" spans="1:27" ht="14" customHeight="1" x14ac:dyDescent="0.15">
      <c r="A14" s="8" t="s">
        <v>71</v>
      </c>
      <c r="B14" s="8" t="s">
        <v>75</v>
      </c>
      <c r="C14" s="8" t="s">
        <v>8</v>
      </c>
      <c r="E14" s="8" t="s">
        <v>494</v>
      </c>
      <c r="F14" s="1">
        <v>126</v>
      </c>
      <c r="G14" s="1">
        <v>7.4869377861534803E-2</v>
      </c>
      <c r="H14" s="1">
        <v>0.20830260206191101</v>
      </c>
      <c r="I14" s="1">
        <f t="shared" si="0"/>
        <v>-0.33340372217981079</v>
      </c>
      <c r="J14" s="1">
        <f t="shared" si="1"/>
        <v>0.4831424779028804</v>
      </c>
      <c r="K14" s="1">
        <f t="shared" si="2"/>
        <v>1.0777433645469316</v>
      </c>
      <c r="L14" s="1">
        <f t="shared" si="3"/>
        <v>0.7164808765363907</v>
      </c>
      <c r="M14" s="1">
        <f t="shared" si="4"/>
        <v>1.6211608681588381</v>
      </c>
      <c r="N14" s="1">
        <v>0.71927640280491301</v>
      </c>
      <c r="O14" s="7">
        <v>117.287438299207</v>
      </c>
      <c r="P14" s="55">
        <v>123</v>
      </c>
      <c r="Q14" s="6">
        <v>0.62829001937117102</v>
      </c>
    </row>
    <row r="15" spans="1:27" ht="14" customHeight="1" x14ac:dyDescent="0.15">
      <c r="A15" s="8" t="s">
        <v>71</v>
      </c>
      <c r="B15" s="8" t="s">
        <v>75</v>
      </c>
      <c r="C15" s="8" t="s">
        <v>8</v>
      </c>
      <c r="E15" s="8" t="s">
        <v>99</v>
      </c>
      <c r="F15" s="1">
        <v>126</v>
      </c>
      <c r="G15" s="1">
        <v>-1.17350518406439</v>
      </c>
      <c r="H15" s="1">
        <v>0.97893228369279806</v>
      </c>
      <c r="I15" s="1">
        <f t="shared" si="0"/>
        <v>-3.092212460102274</v>
      </c>
      <c r="J15" s="1">
        <f t="shared" si="1"/>
        <v>0.74520209197349407</v>
      </c>
      <c r="K15" s="1">
        <f t="shared" si="2"/>
        <v>0.30928095241615206</v>
      </c>
      <c r="L15" s="1">
        <f t="shared" si="3"/>
        <v>4.5401394429412281E-2</v>
      </c>
      <c r="M15" s="1">
        <f t="shared" si="4"/>
        <v>2.1068671729050319</v>
      </c>
      <c r="N15" s="1">
        <v>0.23062115320113299</v>
      </c>
      <c r="O15" s="7"/>
      <c r="P15" s="55"/>
      <c r="Q15" s="6"/>
    </row>
    <row r="16" spans="1:27" ht="14" customHeight="1" x14ac:dyDescent="0.15">
      <c r="A16" s="8" t="s">
        <v>71</v>
      </c>
      <c r="B16" s="8" t="s">
        <v>75</v>
      </c>
      <c r="C16" s="8" t="s">
        <v>8</v>
      </c>
      <c r="D16" s="1" t="s">
        <v>578</v>
      </c>
      <c r="E16" s="8" t="s">
        <v>579</v>
      </c>
      <c r="F16" s="1">
        <v>126</v>
      </c>
      <c r="G16" s="1">
        <v>0.110185146203616</v>
      </c>
      <c r="H16" s="1">
        <v>0.244174706774622</v>
      </c>
      <c r="I16" s="1">
        <f t="shared" si="0"/>
        <v>-0.36839727907464315</v>
      </c>
      <c r="J16" s="1">
        <f t="shared" si="1"/>
        <v>0.58876757148187508</v>
      </c>
      <c r="K16" s="1">
        <f t="shared" si="2"/>
        <v>1.1164847642394904</v>
      </c>
      <c r="L16" s="1">
        <f t="shared" si="3"/>
        <v>0.6918422726266692</v>
      </c>
      <c r="M16" s="1">
        <f t="shared" si="4"/>
        <v>1.8017664980867187</v>
      </c>
      <c r="N16" s="1">
        <v>0.65180551124730901</v>
      </c>
      <c r="O16" s="7"/>
      <c r="P16" s="55"/>
      <c r="Q16" s="6"/>
    </row>
    <row r="17" spans="1:27" ht="14" customHeight="1" x14ac:dyDescent="0.15">
      <c r="A17" s="8" t="s">
        <v>71</v>
      </c>
      <c r="B17" s="8" t="s">
        <v>75</v>
      </c>
      <c r="C17" s="8" t="s">
        <v>8</v>
      </c>
      <c r="E17" s="8" t="s">
        <v>494</v>
      </c>
      <c r="F17" s="1">
        <v>126</v>
      </c>
      <c r="G17" s="1">
        <v>7.0063907439071899E-2</v>
      </c>
      <c r="H17" s="1">
        <v>0.21135526662332901</v>
      </c>
      <c r="I17" s="1">
        <f t="shared" si="0"/>
        <v>-0.34419241514265297</v>
      </c>
      <c r="J17" s="1">
        <f t="shared" si="1"/>
        <v>0.48432023002079672</v>
      </c>
      <c r="K17" s="1">
        <f t="shared" si="2"/>
        <v>1.0725767246956586</v>
      </c>
      <c r="L17" s="1">
        <f t="shared" si="3"/>
        <v>0.70879253251139351</v>
      </c>
      <c r="M17" s="1">
        <f t="shared" si="4"/>
        <v>1.6230713186024912</v>
      </c>
      <c r="N17" s="1">
        <v>0.740268139672838</v>
      </c>
      <c r="O17" s="7">
        <v>117.269412382439</v>
      </c>
      <c r="P17" s="55">
        <v>122</v>
      </c>
      <c r="Q17" s="6">
        <v>0.60411586696168296</v>
      </c>
    </row>
    <row r="18" spans="1:27" ht="14" customHeight="1" x14ac:dyDescent="0.15">
      <c r="A18" s="8" t="s">
        <v>71</v>
      </c>
      <c r="B18" s="8" t="s">
        <v>75</v>
      </c>
      <c r="C18" s="8" t="s">
        <v>8</v>
      </c>
      <c r="E18" s="8" t="s">
        <v>99</v>
      </c>
      <c r="F18" s="1">
        <v>126</v>
      </c>
      <c r="G18" s="1">
        <v>-1.2032844316365401</v>
      </c>
      <c r="H18" s="1">
        <v>1.00374521094284</v>
      </c>
      <c r="I18" s="1">
        <f t="shared" si="0"/>
        <v>-3.1706250450845062</v>
      </c>
      <c r="J18" s="1">
        <f t="shared" si="1"/>
        <v>0.7640561818114262</v>
      </c>
      <c r="K18" s="1">
        <f t="shared" si="2"/>
        <v>0.30020658290167501</v>
      </c>
      <c r="L18" s="1">
        <f t="shared" si="3"/>
        <v>4.1977351964346522E-2</v>
      </c>
      <c r="M18" s="1">
        <f t="shared" si="4"/>
        <v>2.1469670715305513</v>
      </c>
      <c r="N18" s="1">
        <v>0.230607786785789</v>
      </c>
      <c r="O18" s="7"/>
      <c r="P18" s="55"/>
      <c r="Q18" s="6"/>
    </row>
    <row r="19" spans="1:27" ht="14" customHeight="1" thickBot="1" x14ac:dyDescent="0.2">
      <c r="A19" s="5" t="s">
        <v>71</v>
      </c>
      <c r="B19" s="5" t="s">
        <v>75</v>
      </c>
      <c r="C19" s="5" t="s">
        <v>8</v>
      </c>
      <c r="E19" s="8" t="s">
        <v>576</v>
      </c>
      <c r="F19" s="1">
        <v>126</v>
      </c>
      <c r="G19" s="1">
        <v>1.6021608380533199E-3</v>
      </c>
      <c r="H19" s="1">
        <v>1.19332140633576E-2</v>
      </c>
      <c r="I19" s="1">
        <f t="shared" si="0"/>
        <v>-2.1786938726127577E-2</v>
      </c>
      <c r="J19" s="1">
        <f t="shared" si="1"/>
        <v>2.4991260402234216E-2</v>
      </c>
      <c r="K19" s="1">
        <f t="shared" si="2"/>
        <v>1.0016034449834397</v>
      </c>
      <c r="L19" s="1">
        <f t="shared" si="3"/>
        <v>0.97844868236708005</v>
      </c>
      <c r="M19" s="1">
        <f t="shared" si="4"/>
        <v>1.0253061597218494</v>
      </c>
      <c r="N19" s="1">
        <v>0.89319648402733398</v>
      </c>
      <c r="O19" s="7"/>
      <c r="P19" s="55"/>
      <c r="Q19" s="6"/>
    </row>
    <row r="20" spans="1:27" ht="14" customHeight="1" x14ac:dyDescent="0.15">
      <c r="A20" s="14" t="s">
        <v>56</v>
      </c>
      <c r="B20" s="8" t="s">
        <v>75</v>
      </c>
      <c r="C20" s="14" t="s">
        <v>16</v>
      </c>
      <c r="D20" s="13" t="s">
        <v>577</v>
      </c>
      <c r="E20" s="14" t="s">
        <v>579</v>
      </c>
      <c r="F20" s="56">
        <v>126</v>
      </c>
      <c r="G20" s="56">
        <v>-3.82166829328437E-2</v>
      </c>
      <c r="H20" s="56">
        <v>2.9481848659278699E-2</v>
      </c>
      <c r="I20" s="56">
        <f t="shared" si="0"/>
        <v>-9.6001106305029948E-2</v>
      </c>
      <c r="J20" s="56">
        <f t="shared" si="1"/>
        <v>1.9567740439342549E-2</v>
      </c>
      <c r="K20" s="56">
        <f t="shared" si="2"/>
        <v>0.96250436002645345</v>
      </c>
      <c r="L20" s="56">
        <f t="shared" si="3"/>
        <v>0.90846301103095162</v>
      </c>
      <c r="M20" s="56">
        <f t="shared" si="4"/>
        <v>1.0197604435414593</v>
      </c>
      <c r="N20" s="56">
        <v>0.19487959536202201</v>
      </c>
      <c r="O20" s="13"/>
      <c r="P20" s="56"/>
      <c r="Q20" s="12"/>
    </row>
    <row r="21" spans="1:27" ht="14" customHeight="1" x14ac:dyDescent="0.15">
      <c r="A21" s="8" t="s">
        <v>56</v>
      </c>
      <c r="B21" s="8" t="s">
        <v>75</v>
      </c>
      <c r="C21" s="8" t="s">
        <v>16</v>
      </c>
      <c r="D21" s="7"/>
      <c r="E21" s="8" t="s">
        <v>494</v>
      </c>
      <c r="F21" s="55">
        <v>126</v>
      </c>
      <c r="G21" s="55">
        <v>4.8950576504792002E-2</v>
      </c>
      <c r="H21" s="55">
        <v>3.1476341741745198E-2</v>
      </c>
      <c r="I21" s="55">
        <f t="shared" si="0"/>
        <v>-1.2743053309028585E-2</v>
      </c>
      <c r="J21" s="55">
        <f t="shared" si="1"/>
        <v>0.11064420631861259</v>
      </c>
      <c r="K21" s="55">
        <f t="shared" si="2"/>
        <v>1.0501684464622121</v>
      </c>
      <c r="L21" s="55">
        <f t="shared" si="3"/>
        <v>0.98733779560972035</v>
      </c>
      <c r="M21" s="55">
        <f t="shared" si="4"/>
        <v>1.1169974155236302</v>
      </c>
      <c r="N21" s="55">
        <v>0.119909262565461</v>
      </c>
      <c r="O21" s="7">
        <v>147.342194866337</v>
      </c>
      <c r="P21" s="55">
        <v>123</v>
      </c>
      <c r="Q21" s="6">
        <v>6.6563411524732899E-2</v>
      </c>
    </row>
    <row r="22" spans="1:27" ht="14" customHeight="1" x14ac:dyDescent="0.15">
      <c r="A22" s="8" t="s">
        <v>56</v>
      </c>
      <c r="B22" s="8" t="s">
        <v>75</v>
      </c>
      <c r="C22" s="8" t="s">
        <v>16</v>
      </c>
      <c r="D22" s="7"/>
      <c r="E22" s="8" t="s">
        <v>99</v>
      </c>
      <c r="F22" s="55">
        <v>126</v>
      </c>
      <c r="G22" s="55">
        <v>0.379723288320095</v>
      </c>
      <c r="H22" s="55">
        <v>0.14802285003125301</v>
      </c>
      <c r="I22" s="55">
        <f t="shared" si="0"/>
        <v>8.9598502258839086E-2</v>
      </c>
      <c r="J22" s="55">
        <f t="shared" si="1"/>
        <v>0.66984807438135086</v>
      </c>
      <c r="K22" s="55">
        <f t="shared" si="2"/>
        <v>1.4618800141869126</v>
      </c>
      <c r="L22" s="55">
        <f t="shared" si="3"/>
        <v>1.0937350633807505</v>
      </c>
      <c r="M22" s="55">
        <f t="shared" si="4"/>
        <v>1.9539404444741328</v>
      </c>
      <c r="N22" s="55">
        <v>1.0308608770312601E-2</v>
      </c>
      <c r="O22" s="7"/>
      <c r="P22" s="55"/>
      <c r="Q22" s="6"/>
    </row>
    <row r="23" spans="1:27" ht="14" customHeight="1" x14ac:dyDescent="0.15">
      <c r="A23" s="8" t="s">
        <v>56</v>
      </c>
      <c r="B23" s="8" t="s">
        <v>75</v>
      </c>
      <c r="C23" s="8" t="s">
        <v>16</v>
      </c>
      <c r="D23" s="7" t="s">
        <v>578</v>
      </c>
      <c r="E23" s="8" t="s">
        <v>579</v>
      </c>
      <c r="F23" s="55">
        <v>126</v>
      </c>
      <c r="G23" s="55">
        <v>-6.8580275319704495E-2</v>
      </c>
      <c r="H23" s="55">
        <v>3.68094387104453E-2</v>
      </c>
      <c r="I23" s="55">
        <f t="shared" si="0"/>
        <v>-0.1407267751921773</v>
      </c>
      <c r="J23" s="55">
        <f t="shared" si="1"/>
        <v>3.5662245527682962E-3</v>
      </c>
      <c r="K23" s="55">
        <f t="shared" si="2"/>
        <v>0.93371850254363631</v>
      </c>
      <c r="L23" s="55">
        <f t="shared" si="3"/>
        <v>0.86872663694304841</v>
      </c>
      <c r="M23" s="55">
        <f t="shared" si="4"/>
        <v>1.0035725910974751</v>
      </c>
      <c r="N23" s="55">
        <v>6.2445866959042598E-2</v>
      </c>
      <c r="O23" s="7"/>
      <c r="P23" s="55"/>
      <c r="Q23" s="6"/>
    </row>
    <row r="24" spans="1:27" ht="14" customHeight="1" x14ac:dyDescent="0.15">
      <c r="A24" s="8" t="s">
        <v>56</v>
      </c>
      <c r="B24" s="8" t="s">
        <v>75</v>
      </c>
      <c r="C24" s="8" t="s">
        <v>16</v>
      </c>
      <c r="D24" s="7"/>
      <c r="E24" s="8" t="s">
        <v>494</v>
      </c>
      <c r="F24" s="55">
        <v>126</v>
      </c>
      <c r="G24" s="55">
        <v>4.1529272929533602E-2</v>
      </c>
      <c r="H24" s="55">
        <v>3.1830050658981597E-2</v>
      </c>
      <c r="I24" s="55">
        <f t="shared" si="0"/>
        <v>-2.0857626362070329E-2</v>
      </c>
      <c r="J24" s="55">
        <f t="shared" si="1"/>
        <v>0.10391617222113753</v>
      </c>
      <c r="K24" s="55">
        <f t="shared" si="2"/>
        <v>1.0424036756141994</v>
      </c>
      <c r="L24" s="55">
        <f t="shared" si="3"/>
        <v>0.97935838946075404</v>
      </c>
      <c r="M24" s="55">
        <f t="shared" si="4"/>
        <v>1.109507443472548</v>
      </c>
      <c r="N24" s="55">
        <v>0.19198853792159501</v>
      </c>
      <c r="O24" s="7">
        <v>145.112814073283</v>
      </c>
      <c r="P24" s="55">
        <v>122</v>
      </c>
      <c r="Q24" s="6">
        <v>7.5301802998662806E-2</v>
      </c>
    </row>
    <row r="25" spans="1:27" ht="14" customHeight="1" x14ac:dyDescent="0.15">
      <c r="A25" s="8" t="s">
        <v>56</v>
      </c>
      <c r="B25" s="8" t="s">
        <v>75</v>
      </c>
      <c r="C25" s="8" t="s">
        <v>16</v>
      </c>
      <c r="D25" s="7"/>
      <c r="E25" s="8" t="s">
        <v>99</v>
      </c>
      <c r="F25" s="55">
        <v>126</v>
      </c>
      <c r="G25" s="55">
        <v>0.33405115608292701</v>
      </c>
      <c r="H25" s="55">
        <v>0.15122513080521799</v>
      </c>
      <c r="I25" s="55">
        <f t="shared" si="0"/>
        <v>3.7649899704699785E-2</v>
      </c>
      <c r="J25" s="55">
        <f t="shared" si="1"/>
        <v>0.63045241246115424</v>
      </c>
      <c r="K25" s="55">
        <f t="shared" si="2"/>
        <v>1.3966145870787385</v>
      </c>
      <c r="L25" s="55">
        <f t="shared" si="3"/>
        <v>1.0383676364184573</v>
      </c>
      <c r="M25" s="55">
        <f t="shared" si="4"/>
        <v>1.8784602258684611</v>
      </c>
      <c r="N25" s="55">
        <v>2.7177013333769599E-2</v>
      </c>
      <c r="O25" s="7"/>
      <c r="P25" s="55"/>
      <c r="Q25" s="6"/>
    </row>
    <row r="26" spans="1:27" ht="14" customHeight="1" thickBot="1" x14ac:dyDescent="0.2">
      <c r="A26" s="5" t="s">
        <v>56</v>
      </c>
      <c r="B26" s="8" t="s">
        <v>75</v>
      </c>
      <c r="C26" s="5" t="s">
        <v>16</v>
      </c>
      <c r="D26" s="4"/>
      <c r="E26" s="5" t="s">
        <v>576</v>
      </c>
      <c r="F26" s="3">
        <v>126</v>
      </c>
      <c r="G26" s="3">
        <v>2.46235592813469E-3</v>
      </c>
      <c r="H26" s="3">
        <v>1.7985879050494401E-3</v>
      </c>
      <c r="I26" s="3">
        <f t="shared" si="0"/>
        <v>-1.0628763657622125E-3</v>
      </c>
      <c r="J26" s="3">
        <f t="shared" si="1"/>
        <v>5.987588222031593E-3</v>
      </c>
      <c r="K26" s="3">
        <f t="shared" si="2"/>
        <v>1.002465390016317</v>
      </c>
      <c r="L26" s="3">
        <f t="shared" si="3"/>
        <v>0.99893768828725238</v>
      </c>
      <c r="M26" s="3">
        <f t="shared" si="4"/>
        <v>1.0060055496590585</v>
      </c>
      <c r="N26" s="3">
        <v>0.170983792632876</v>
      </c>
      <c r="O26" s="4"/>
      <c r="P26" s="3"/>
      <c r="Q26" s="2"/>
    </row>
    <row r="27" spans="1:27" ht="14" customHeight="1" x14ac:dyDescent="0.15">
      <c r="A27" s="14" t="s">
        <v>70</v>
      </c>
      <c r="B27" s="14" t="s">
        <v>75</v>
      </c>
      <c r="C27" s="14" t="s">
        <v>9</v>
      </c>
      <c r="D27" s="13" t="s">
        <v>577</v>
      </c>
      <c r="E27" s="14" t="s">
        <v>579</v>
      </c>
      <c r="F27" s="56">
        <v>126</v>
      </c>
      <c r="G27" s="56">
        <v>-2.01374116667656E-3</v>
      </c>
      <c r="H27" s="56">
        <v>3.2518729518553099E-2</v>
      </c>
      <c r="I27" s="56">
        <f t="shared" ref="I27:I55" si="5">G27-1.96*H27</f>
        <v>-6.575045102304064E-2</v>
      </c>
      <c r="J27" s="56">
        <f t="shared" ref="J27:J55" si="6">G27+1.96*H27</f>
        <v>6.1722968689687518E-2</v>
      </c>
      <c r="K27" s="56">
        <f t="shared" ref="K27:K55" si="7">EXP(G27)</f>
        <v>0.99798828504974657</v>
      </c>
      <c r="L27" s="56">
        <f t="shared" si="3"/>
        <v>0.93636450394215831</v>
      </c>
      <c r="M27" s="56">
        <f t="shared" si="4"/>
        <v>1.0636676346693923</v>
      </c>
      <c r="N27" s="56">
        <v>0.950622097173207</v>
      </c>
      <c r="O27" s="13"/>
      <c r="P27" s="56"/>
      <c r="Q27" s="12"/>
    </row>
    <row r="28" spans="1:27" ht="14" customHeight="1" x14ac:dyDescent="0.15">
      <c r="A28" s="8" t="s">
        <v>70</v>
      </c>
      <c r="B28" s="8" t="s">
        <v>75</v>
      </c>
      <c r="C28" s="8" t="s">
        <v>9</v>
      </c>
      <c r="D28" s="7"/>
      <c r="E28" s="8" t="s">
        <v>494</v>
      </c>
      <c r="F28" s="55">
        <v>126</v>
      </c>
      <c r="G28" s="55">
        <v>4.8900092888555201E-3</v>
      </c>
      <c r="H28" s="55">
        <v>3.4661272371350103E-2</v>
      </c>
      <c r="I28" s="55">
        <f t="shared" si="5"/>
        <v>-6.3046084558990675E-2</v>
      </c>
      <c r="J28" s="55">
        <f t="shared" si="6"/>
        <v>7.2826103136701723E-2</v>
      </c>
      <c r="K28" s="55">
        <f t="shared" si="7"/>
        <v>1.0049019848965985</v>
      </c>
      <c r="L28" s="55">
        <f t="shared" si="3"/>
        <v>0.93890020389027351</v>
      </c>
      <c r="M28" s="55">
        <f t="shared" si="4"/>
        <v>1.0755434870127467</v>
      </c>
      <c r="N28" s="55">
        <v>0.88780681206973899</v>
      </c>
      <c r="O28" s="7">
        <v>142.02299557005699</v>
      </c>
      <c r="P28" s="55">
        <v>123</v>
      </c>
      <c r="Q28" s="6">
        <v>0.115568983656347</v>
      </c>
    </row>
    <row r="29" spans="1:27" s="11" customFormat="1" ht="14" customHeight="1" x14ac:dyDescent="0.15">
      <c r="A29" s="78" t="s">
        <v>70</v>
      </c>
      <c r="B29" s="8" t="s">
        <v>75</v>
      </c>
      <c r="C29" s="78" t="s">
        <v>9</v>
      </c>
      <c r="D29" s="79"/>
      <c r="E29" s="78" t="s">
        <v>99</v>
      </c>
      <c r="F29" s="60">
        <v>126</v>
      </c>
      <c r="G29" s="60">
        <v>0.43379423963498098</v>
      </c>
      <c r="H29" s="60">
        <v>0.163046981574098</v>
      </c>
      <c r="I29" s="60">
        <f t="shared" si="5"/>
        <v>0.11422215574974892</v>
      </c>
      <c r="J29" s="60">
        <f t="shared" si="6"/>
        <v>0.75336632352021304</v>
      </c>
      <c r="K29" s="60">
        <f t="shared" si="7"/>
        <v>1.5431013263566806</v>
      </c>
      <c r="L29" s="60">
        <f t="shared" si="3"/>
        <v>1.1210011340711266</v>
      </c>
      <c r="M29" s="60">
        <f t="shared" si="4"/>
        <v>2.1241385320959583</v>
      </c>
      <c r="N29" s="60">
        <v>7.8013721868354603E-3</v>
      </c>
      <c r="O29" s="79"/>
      <c r="P29" s="60"/>
      <c r="Q29" s="165"/>
      <c r="X29" s="176"/>
      <c r="Y29" s="176"/>
      <c r="Z29" s="176"/>
      <c r="AA29" s="176"/>
    </row>
    <row r="30" spans="1:27" ht="14" customHeight="1" x14ac:dyDescent="0.15">
      <c r="A30" s="8" t="s">
        <v>70</v>
      </c>
      <c r="B30" s="8" t="s">
        <v>75</v>
      </c>
      <c r="C30" s="8" t="s">
        <v>9</v>
      </c>
      <c r="D30" s="7" t="s">
        <v>578</v>
      </c>
      <c r="E30" s="8" t="s">
        <v>579</v>
      </c>
      <c r="F30" s="55">
        <v>126</v>
      </c>
      <c r="G30" s="55">
        <v>2.61699667624412E-2</v>
      </c>
      <c r="H30" s="55">
        <v>4.0705341448215401E-2</v>
      </c>
      <c r="I30" s="55">
        <f t="shared" si="5"/>
        <v>-5.3612502476060989E-2</v>
      </c>
      <c r="J30" s="55">
        <f t="shared" si="6"/>
        <v>0.10595243600094338</v>
      </c>
      <c r="K30" s="55">
        <f t="shared" si="7"/>
        <v>1.0265154071472831</v>
      </c>
      <c r="L30" s="55">
        <f t="shared" si="3"/>
        <v>0.94779930523687372</v>
      </c>
      <c r="M30" s="55">
        <f t="shared" si="4"/>
        <v>1.1117689950694818</v>
      </c>
      <c r="N30" s="55">
        <v>0.520280974793215</v>
      </c>
      <c r="O30" s="7"/>
      <c r="P30" s="55"/>
      <c r="Q30" s="6"/>
    </row>
    <row r="31" spans="1:27" ht="14" customHeight="1" x14ac:dyDescent="0.15">
      <c r="A31" s="8" t="s">
        <v>70</v>
      </c>
      <c r="B31" s="8" t="s">
        <v>75</v>
      </c>
      <c r="C31" s="8" t="s">
        <v>9</v>
      </c>
      <c r="D31" s="7"/>
      <c r="E31" s="8" t="s">
        <v>494</v>
      </c>
      <c r="F31" s="55">
        <v>126</v>
      </c>
      <c r="G31" s="55">
        <v>1.1735556447135399E-2</v>
      </c>
      <c r="H31" s="55">
        <v>3.5125807155387399E-2</v>
      </c>
      <c r="I31" s="55">
        <f t="shared" si="5"/>
        <v>-5.7111025577423903E-2</v>
      </c>
      <c r="J31" s="55">
        <f t="shared" si="6"/>
        <v>8.0582138471694709E-2</v>
      </c>
      <c r="K31" s="55">
        <f t="shared" si="7"/>
        <v>1.0118046882584413</v>
      </c>
      <c r="L31" s="55">
        <f t="shared" si="3"/>
        <v>0.94448920108617918</v>
      </c>
      <c r="M31" s="55">
        <f t="shared" si="4"/>
        <v>1.0839178743435423</v>
      </c>
      <c r="N31" s="55">
        <v>0.73830357856190598</v>
      </c>
      <c r="O31" s="7">
        <v>140.503885902733</v>
      </c>
      <c r="P31" s="55">
        <v>122</v>
      </c>
      <c r="Q31" s="6">
        <v>0.12066300520330001</v>
      </c>
    </row>
    <row r="32" spans="1:27" s="11" customFormat="1" ht="14" customHeight="1" x14ac:dyDescent="0.15">
      <c r="A32" s="78" t="s">
        <v>70</v>
      </c>
      <c r="B32" s="8" t="s">
        <v>75</v>
      </c>
      <c r="C32" s="78" t="s">
        <v>9</v>
      </c>
      <c r="D32" s="79"/>
      <c r="E32" s="78" t="s">
        <v>99</v>
      </c>
      <c r="F32" s="60">
        <v>126</v>
      </c>
      <c r="G32" s="60">
        <v>0.47610070726235998</v>
      </c>
      <c r="H32" s="60">
        <v>0.16695045888273199</v>
      </c>
      <c r="I32" s="60">
        <f t="shared" si="5"/>
        <v>0.14887780785220528</v>
      </c>
      <c r="J32" s="60">
        <f t="shared" si="6"/>
        <v>0.80332360667251468</v>
      </c>
      <c r="K32" s="60">
        <f t="shared" si="7"/>
        <v>1.6097851248484398</v>
      </c>
      <c r="L32" s="60">
        <f t="shared" si="3"/>
        <v>1.1605311727482521</v>
      </c>
      <c r="M32" s="60">
        <f t="shared" si="4"/>
        <v>2.2329500568662857</v>
      </c>
      <c r="N32" s="60">
        <v>4.3479497414384196E-3</v>
      </c>
      <c r="O32" s="79"/>
      <c r="P32" s="60"/>
      <c r="Q32" s="165"/>
      <c r="X32" s="176"/>
      <c r="Y32" s="176"/>
      <c r="Z32" s="176"/>
      <c r="AA32" s="176"/>
    </row>
    <row r="33" spans="1:27" ht="14" customHeight="1" thickBot="1" x14ac:dyDescent="0.2">
      <c r="A33" s="5" t="s">
        <v>70</v>
      </c>
      <c r="B33" s="5" t="s">
        <v>75</v>
      </c>
      <c r="C33" s="5" t="s">
        <v>9</v>
      </c>
      <c r="D33" s="4"/>
      <c r="E33" s="5" t="s">
        <v>576</v>
      </c>
      <c r="F33" s="3">
        <v>126</v>
      </c>
      <c r="G33" s="3">
        <v>-2.28095484908814E-3</v>
      </c>
      <c r="H33" s="3">
        <v>1.9860326198562002E-3</v>
      </c>
      <c r="I33" s="3">
        <f t="shared" si="5"/>
        <v>-6.1735787840062929E-3</v>
      </c>
      <c r="J33" s="3">
        <f t="shared" si="6"/>
        <v>1.6116690858300124E-3</v>
      </c>
      <c r="K33" s="3">
        <f t="shared" si="7"/>
        <v>0.99772164455167611</v>
      </c>
      <c r="L33" s="3">
        <f t="shared" si="3"/>
        <v>0.99384543859826691</v>
      </c>
      <c r="M33" s="3">
        <f t="shared" si="4"/>
        <v>1.0016129685224446</v>
      </c>
      <c r="N33" s="3">
        <v>0.25076296396655701</v>
      </c>
      <c r="O33" s="4"/>
      <c r="P33" s="3"/>
      <c r="Q33" s="2"/>
    </row>
    <row r="34" spans="1:27" ht="14" customHeight="1" x14ac:dyDescent="0.15">
      <c r="A34" s="14" t="s">
        <v>65</v>
      </c>
      <c r="B34" s="8" t="s">
        <v>75</v>
      </c>
      <c r="C34" s="14" t="s">
        <v>12</v>
      </c>
      <c r="D34" s="1" t="s">
        <v>577</v>
      </c>
      <c r="E34" s="8" t="s">
        <v>579</v>
      </c>
      <c r="F34" s="1">
        <v>126</v>
      </c>
      <c r="G34" s="1">
        <v>1.8431325190136402E-2</v>
      </c>
      <c r="H34" s="1">
        <v>3.8895394511001199E-2</v>
      </c>
      <c r="I34" s="1">
        <f t="shared" si="5"/>
        <v>-5.7803648051425946E-2</v>
      </c>
      <c r="J34" s="1">
        <f t="shared" si="6"/>
        <v>9.4666298431698756E-2</v>
      </c>
      <c r="K34" s="1">
        <f t="shared" si="7"/>
        <v>1.0186022304530362</v>
      </c>
      <c r="L34" s="1">
        <f t="shared" si="3"/>
        <v>0.94383525313472161</v>
      </c>
      <c r="M34" s="1">
        <f t="shared" si="4"/>
        <v>1.0992919584619518</v>
      </c>
      <c r="N34" s="1">
        <v>0.63559326265996197</v>
      </c>
      <c r="O34" s="7"/>
      <c r="P34" s="55"/>
      <c r="Q34" s="6"/>
    </row>
    <row r="35" spans="1:27" ht="14" customHeight="1" x14ac:dyDescent="0.15">
      <c r="A35" s="8" t="s">
        <v>65</v>
      </c>
      <c r="B35" s="8" t="s">
        <v>75</v>
      </c>
      <c r="C35" s="8" t="s">
        <v>12</v>
      </c>
      <c r="E35" s="8" t="s">
        <v>494</v>
      </c>
      <c r="F35" s="1">
        <v>126</v>
      </c>
      <c r="G35" s="1">
        <v>-9.5672165633616506E-3</v>
      </c>
      <c r="H35" s="1">
        <v>4.1502050906361103E-2</v>
      </c>
      <c r="I35" s="1">
        <f t="shared" si="5"/>
        <v>-9.0911236339829407E-2</v>
      </c>
      <c r="J35" s="1">
        <f t="shared" si="6"/>
        <v>7.1776803213106102E-2</v>
      </c>
      <c r="K35" s="1">
        <f t="shared" si="7"/>
        <v>0.99047840365094941</v>
      </c>
      <c r="L35" s="1">
        <f t="shared" si="3"/>
        <v>0.91309875729001977</v>
      </c>
      <c r="M35" s="1">
        <f t="shared" si="4"/>
        <v>1.0744155112099572</v>
      </c>
      <c r="N35" s="1">
        <v>0.81768465786938904</v>
      </c>
      <c r="O35" s="7">
        <v>213.81413466860801</v>
      </c>
      <c r="P35" s="55">
        <v>123</v>
      </c>
      <c r="Q35" s="9">
        <v>7.3311165692986997E-7</v>
      </c>
    </row>
    <row r="36" spans="1:27" s="11" customFormat="1" ht="14" customHeight="1" x14ac:dyDescent="0.15">
      <c r="A36" s="78" t="s">
        <v>65</v>
      </c>
      <c r="B36" s="8" t="s">
        <v>75</v>
      </c>
      <c r="C36" s="78" t="s">
        <v>12</v>
      </c>
      <c r="E36" s="78" t="s">
        <v>99</v>
      </c>
      <c r="F36" s="11">
        <v>126</v>
      </c>
      <c r="G36" s="11">
        <v>0.93231818117357701</v>
      </c>
      <c r="H36" s="11">
        <v>0.195091098427538</v>
      </c>
      <c r="I36" s="11">
        <f t="shared" si="5"/>
        <v>0.54993962825560261</v>
      </c>
      <c r="J36" s="11">
        <f t="shared" si="6"/>
        <v>1.3146967340915514</v>
      </c>
      <c r="K36" s="11">
        <f t="shared" si="7"/>
        <v>2.5403914445236087</v>
      </c>
      <c r="L36" s="11">
        <f t="shared" si="3"/>
        <v>1.7331483815177957</v>
      </c>
      <c r="M36" s="11">
        <f t="shared" si="4"/>
        <v>3.7236215665256833</v>
      </c>
      <c r="N36" s="88">
        <v>1.7626881653597E-6</v>
      </c>
      <c r="O36" s="79"/>
      <c r="P36" s="60"/>
      <c r="Q36" s="165"/>
      <c r="X36" s="176"/>
      <c r="Y36" s="176"/>
      <c r="Z36" s="176"/>
      <c r="AA36" s="176"/>
    </row>
    <row r="37" spans="1:27" ht="14" customHeight="1" x14ac:dyDescent="0.15">
      <c r="A37" s="8" t="s">
        <v>65</v>
      </c>
      <c r="B37" s="8" t="s">
        <v>75</v>
      </c>
      <c r="C37" s="8" t="s">
        <v>12</v>
      </c>
      <c r="D37" s="1" t="s">
        <v>578</v>
      </c>
      <c r="E37" s="8" t="s">
        <v>579</v>
      </c>
      <c r="F37" s="1">
        <v>126</v>
      </c>
      <c r="G37" s="1">
        <v>5.2174478337540502E-3</v>
      </c>
      <c r="H37" s="1">
        <v>4.8908253414712603E-2</v>
      </c>
      <c r="I37" s="1">
        <f t="shared" si="5"/>
        <v>-9.0642728859082644E-2</v>
      </c>
      <c r="J37" s="1">
        <f t="shared" si="6"/>
        <v>0.10107762452659075</v>
      </c>
      <c r="K37" s="1">
        <f t="shared" si="7"/>
        <v>1.005231082416965</v>
      </c>
      <c r="L37" s="1">
        <f t="shared" si="3"/>
        <v>0.91334396405546492</v>
      </c>
      <c r="M37" s="1">
        <f t="shared" si="4"/>
        <v>1.1063625192970772</v>
      </c>
      <c r="N37" s="1">
        <v>0.91504422271832997</v>
      </c>
      <c r="O37" s="7"/>
      <c r="P37" s="55"/>
      <c r="Q37" s="6"/>
    </row>
    <row r="38" spans="1:27" ht="14" customHeight="1" x14ac:dyDescent="0.15">
      <c r="A38" s="8" t="s">
        <v>65</v>
      </c>
      <c r="B38" s="8" t="s">
        <v>75</v>
      </c>
      <c r="C38" s="8" t="s">
        <v>12</v>
      </c>
      <c r="E38" s="8" t="s">
        <v>494</v>
      </c>
      <c r="F38" s="1">
        <v>126</v>
      </c>
      <c r="G38" s="1">
        <v>-1.27687963892117E-2</v>
      </c>
      <c r="H38" s="1">
        <v>4.2245873582818602E-2</v>
      </c>
      <c r="I38" s="1">
        <f t="shared" si="5"/>
        <v>-9.5570708611536159E-2</v>
      </c>
      <c r="J38" s="1">
        <f t="shared" si="6"/>
        <v>7.0033115833112752E-2</v>
      </c>
      <c r="K38" s="1">
        <f t="shared" si="7"/>
        <v>0.98731237882083478</v>
      </c>
      <c r="L38" s="1">
        <f t="shared" si="3"/>
        <v>0.90885409557042851</v>
      </c>
      <c r="M38" s="1">
        <f t="shared" si="4"/>
        <v>1.0725436988442529</v>
      </c>
      <c r="N38" s="1">
        <v>0.76246183204407203</v>
      </c>
      <c r="O38" s="7">
        <v>213.46268197584001</v>
      </c>
      <c r="P38" s="55">
        <v>122</v>
      </c>
      <c r="Q38" s="9">
        <v>5.9208010646514799E-7</v>
      </c>
    </row>
    <row r="39" spans="1:27" s="11" customFormat="1" ht="14" customHeight="1" x14ac:dyDescent="0.15">
      <c r="A39" s="78" t="s">
        <v>65</v>
      </c>
      <c r="B39" s="8" t="s">
        <v>75</v>
      </c>
      <c r="C39" s="78" t="s">
        <v>12</v>
      </c>
      <c r="E39" s="78" t="s">
        <v>99</v>
      </c>
      <c r="F39" s="11">
        <v>126</v>
      </c>
      <c r="G39" s="11">
        <v>0.91250800288286404</v>
      </c>
      <c r="H39" s="11">
        <v>0.200656915910678</v>
      </c>
      <c r="I39" s="11">
        <f t="shared" si="5"/>
        <v>0.51922044769793518</v>
      </c>
      <c r="J39" s="11">
        <f t="shared" si="6"/>
        <v>1.3057955580677929</v>
      </c>
      <c r="K39" s="11">
        <f t="shared" si="7"/>
        <v>2.490561041288355</v>
      </c>
      <c r="L39" s="11">
        <f t="shared" si="3"/>
        <v>1.6807169321252549</v>
      </c>
      <c r="M39" s="11">
        <f t="shared" si="4"/>
        <v>3.6906240318170758</v>
      </c>
      <c r="N39" s="88">
        <v>5.4260353744531398E-6</v>
      </c>
      <c r="O39" s="79"/>
      <c r="P39" s="60"/>
      <c r="Q39" s="165"/>
      <c r="X39" s="176"/>
      <c r="Y39" s="176"/>
      <c r="Z39" s="176"/>
      <c r="AA39" s="176"/>
    </row>
    <row r="40" spans="1:27" ht="14" customHeight="1" thickBot="1" x14ac:dyDescent="0.2">
      <c r="A40" s="5" t="s">
        <v>65</v>
      </c>
      <c r="B40" s="8" t="s">
        <v>75</v>
      </c>
      <c r="C40" s="5" t="s">
        <v>12</v>
      </c>
      <c r="E40" s="8" t="s">
        <v>576</v>
      </c>
      <c r="F40" s="1">
        <v>126</v>
      </c>
      <c r="G40" s="1">
        <v>1.06932068125448E-3</v>
      </c>
      <c r="H40" s="1">
        <v>2.3859184433515299E-3</v>
      </c>
      <c r="I40" s="1">
        <f t="shared" si="5"/>
        <v>-3.6070794677145182E-3</v>
      </c>
      <c r="J40" s="1">
        <f t="shared" si="6"/>
        <v>5.7457208302234787E-3</v>
      </c>
      <c r="K40" s="1">
        <f t="shared" si="7"/>
        <v>1.0010698926084538</v>
      </c>
      <c r="L40" s="1">
        <f t="shared" si="3"/>
        <v>0.99639941822851197</v>
      </c>
      <c r="M40" s="1">
        <f t="shared" si="4"/>
        <v>1.0057622591438251</v>
      </c>
      <c r="N40" s="1">
        <v>0.65402337014804002</v>
      </c>
      <c r="O40" s="7"/>
      <c r="P40" s="55"/>
      <c r="Q40" s="6"/>
    </row>
    <row r="41" spans="1:27" ht="14" customHeight="1" x14ac:dyDescent="0.15">
      <c r="A41" s="14" t="s">
        <v>61</v>
      </c>
      <c r="B41" s="14" t="s">
        <v>75</v>
      </c>
      <c r="C41" s="14" t="s">
        <v>115</v>
      </c>
      <c r="D41" s="13" t="s">
        <v>577</v>
      </c>
      <c r="E41" s="14" t="s">
        <v>579</v>
      </c>
      <c r="F41" s="56">
        <v>126</v>
      </c>
      <c r="G41" s="56">
        <v>-7.3415109171021001E-4</v>
      </c>
      <c r="H41" s="56">
        <v>5.4206346500263701E-2</v>
      </c>
      <c r="I41" s="56">
        <f t="shared" si="5"/>
        <v>-0.10697859023222707</v>
      </c>
      <c r="J41" s="56">
        <f t="shared" si="6"/>
        <v>0.10551028804880665</v>
      </c>
      <c r="K41" s="56">
        <f t="shared" si="7"/>
        <v>0.99926611833126611</v>
      </c>
      <c r="L41" s="56">
        <f t="shared" si="3"/>
        <v>0.89854491042223605</v>
      </c>
      <c r="M41" s="56">
        <f t="shared" si="4"/>
        <v>1.1112775373415831</v>
      </c>
      <c r="N41" s="56">
        <v>0.98919407132607995</v>
      </c>
      <c r="O41" s="13"/>
      <c r="P41" s="56"/>
      <c r="Q41" s="12"/>
    </row>
    <row r="42" spans="1:27" ht="14" customHeight="1" x14ac:dyDescent="0.15">
      <c r="A42" s="8" t="s">
        <v>61</v>
      </c>
      <c r="B42" s="8" t="s">
        <v>75</v>
      </c>
      <c r="C42" s="8" t="s">
        <v>115</v>
      </c>
      <c r="D42" s="7"/>
      <c r="E42" s="8" t="s">
        <v>494</v>
      </c>
      <c r="F42" s="55">
        <v>126</v>
      </c>
      <c r="G42" s="55">
        <v>4.1801702995833502E-2</v>
      </c>
      <c r="H42" s="55">
        <v>5.7739607424556902E-2</v>
      </c>
      <c r="I42" s="55">
        <f t="shared" si="5"/>
        <v>-7.1367927556298033E-2</v>
      </c>
      <c r="J42" s="55">
        <f t="shared" si="6"/>
        <v>0.15497133354796502</v>
      </c>
      <c r="K42" s="55">
        <f t="shared" si="7"/>
        <v>1.0426876964028029</v>
      </c>
      <c r="L42" s="55">
        <f t="shared" si="3"/>
        <v>0.93111924466842344</v>
      </c>
      <c r="M42" s="55">
        <f t="shared" si="4"/>
        <v>1.1676244889739558</v>
      </c>
      <c r="N42" s="55">
        <v>0.46908458468471698</v>
      </c>
      <c r="O42" s="7">
        <v>133.660988384924</v>
      </c>
      <c r="P42" s="55">
        <v>123</v>
      </c>
      <c r="Q42" s="6">
        <v>0.24095263459886901</v>
      </c>
    </row>
    <row r="43" spans="1:27" ht="14" customHeight="1" x14ac:dyDescent="0.15">
      <c r="A43" s="8" t="s">
        <v>61</v>
      </c>
      <c r="B43" s="8" t="s">
        <v>75</v>
      </c>
      <c r="C43" s="8" t="s">
        <v>115</v>
      </c>
      <c r="D43" s="7"/>
      <c r="E43" s="8" t="s">
        <v>99</v>
      </c>
      <c r="F43" s="55">
        <v>126</v>
      </c>
      <c r="G43" s="55">
        <v>0.57715622356902097</v>
      </c>
      <c r="H43" s="55">
        <v>0.271343447907196</v>
      </c>
      <c r="I43" s="55">
        <f t="shared" si="5"/>
        <v>4.5323065670916818E-2</v>
      </c>
      <c r="J43" s="55">
        <f t="shared" si="6"/>
        <v>1.1089893814671252</v>
      </c>
      <c r="K43" s="55">
        <f t="shared" si="7"/>
        <v>1.7809665518188167</v>
      </c>
      <c r="L43" s="55">
        <f t="shared" si="3"/>
        <v>1.0463658501946655</v>
      </c>
      <c r="M43" s="55">
        <f t="shared" si="4"/>
        <v>3.0312933646556965</v>
      </c>
      <c r="N43" s="55">
        <v>3.3417416239689801E-2</v>
      </c>
      <c r="O43" s="7"/>
      <c r="P43" s="55"/>
      <c r="Q43" s="6"/>
    </row>
    <row r="44" spans="1:27" ht="14" customHeight="1" x14ac:dyDescent="0.15">
      <c r="A44" s="8" t="s">
        <v>61</v>
      </c>
      <c r="B44" s="8" t="s">
        <v>75</v>
      </c>
      <c r="C44" s="8" t="s">
        <v>115</v>
      </c>
      <c r="D44" s="7" t="s">
        <v>578</v>
      </c>
      <c r="E44" s="8" t="s">
        <v>579</v>
      </c>
      <c r="F44" s="55">
        <v>126</v>
      </c>
      <c r="G44" s="55">
        <v>5.3948817129620998E-3</v>
      </c>
      <c r="H44" s="55">
        <v>6.8244070887118299E-2</v>
      </c>
      <c r="I44" s="55">
        <f t="shared" si="5"/>
        <v>-0.12836349722578977</v>
      </c>
      <c r="J44" s="55">
        <f t="shared" si="6"/>
        <v>0.13915326065171396</v>
      </c>
      <c r="K44" s="55">
        <f t="shared" si="7"/>
        <v>1.00540946029209</v>
      </c>
      <c r="L44" s="55">
        <f t="shared" si="3"/>
        <v>0.87953361300279664</v>
      </c>
      <c r="M44" s="55">
        <f t="shared" si="4"/>
        <v>1.1493002290085501</v>
      </c>
      <c r="N44" s="55">
        <v>0.93699066309822499</v>
      </c>
      <c r="O44" s="7"/>
      <c r="P44" s="55"/>
      <c r="Q44" s="6"/>
    </row>
    <row r="45" spans="1:27" ht="14" customHeight="1" x14ac:dyDescent="0.15">
      <c r="A45" s="8" t="s">
        <v>61</v>
      </c>
      <c r="B45" s="8" t="s">
        <v>75</v>
      </c>
      <c r="C45" s="8" t="s">
        <v>115</v>
      </c>
      <c r="D45" s="7"/>
      <c r="E45" s="8" t="s">
        <v>494</v>
      </c>
      <c r="F45" s="55">
        <v>126</v>
      </c>
      <c r="G45" s="55">
        <v>4.3268847285833502E-2</v>
      </c>
      <c r="H45" s="55">
        <v>5.8802427250242102E-2</v>
      </c>
      <c r="I45" s="55">
        <f t="shared" si="5"/>
        <v>-7.1983910124641004E-2</v>
      </c>
      <c r="J45" s="55">
        <f t="shared" si="6"/>
        <v>0.15852160469630802</v>
      </c>
      <c r="K45" s="55">
        <f t="shared" si="7"/>
        <v>1.0442185924509253</v>
      </c>
      <c r="L45" s="55">
        <f t="shared" si="3"/>
        <v>0.9305458680577875</v>
      </c>
      <c r="M45" s="55">
        <f t="shared" si="4"/>
        <v>1.1717772398431383</v>
      </c>
      <c r="N45" s="55">
        <v>0.46183149892968001</v>
      </c>
      <c r="O45" s="7">
        <v>133.63671763507199</v>
      </c>
      <c r="P45" s="55">
        <v>122</v>
      </c>
      <c r="Q45" s="6">
        <v>0.22217093677779101</v>
      </c>
    </row>
    <row r="46" spans="1:27" ht="14" customHeight="1" x14ac:dyDescent="0.15">
      <c r="A46" s="8" t="s">
        <v>61</v>
      </c>
      <c r="B46" s="8" t="s">
        <v>75</v>
      </c>
      <c r="C46" s="8" t="s">
        <v>115</v>
      </c>
      <c r="D46" s="7"/>
      <c r="E46" s="8" t="s">
        <v>99</v>
      </c>
      <c r="F46" s="55">
        <v>126</v>
      </c>
      <c r="G46" s="55">
        <v>0.58631464878090001</v>
      </c>
      <c r="H46" s="55">
        <v>0.27928981295310101</v>
      </c>
      <c r="I46" s="55">
        <f t="shared" si="5"/>
        <v>3.890661539282203E-2</v>
      </c>
      <c r="J46" s="55">
        <f t="shared" si="6"/>
        <v>1.1337226821689779</v>
      </c>
      <c r="K46" s="55">
        <f t="shared" si="7"/>
        <v>1.7973523201735897</v>
      </c>
      <c r="L46" s="55">
        <f t="shared" si="3"/>
        <v>1.0396733896256012</v>
      </c>
      <c r="M46" s="55">
        <f t="shared" si="4"/>
        <v>3.107202122386453</v>
      </c>
      <c r="N46" s="55">
        <v>3.5789976272669E-2</v>
      </c>
      <c r="O46" s="7"/>
      <c r="P46" s="55"/>
      <c r="Q46" s="6"/>
    </row>
    <row r="47" spans="1:27" ht="14" customHeight="1" thickBot="1" x14ac:dyDescent="0.2">
      <c r="A47" s="5" t="s">
        <v>61</v>
      </c>
      <c r="B47" s="5" t="s">
        <v>75</v>
      </c>
      <c r="C47" s="5" t="s">
        <v>115</v>
      </c>
      <c r="D47" s="4"/>
      <c r="E47" s="5" t="s">
        <v>576</v>
      </c>
      <c r="F47" s="3">
        <v>126</v>
      </c>
      <c r="G47" s="3">
        <v>-4.9438552915474895E-4</v>
      </c>
      <c r="H47" s="3">
        <v>3.3212926002028401E-3</v>
      </c>
      <c r="I47" s="3">
        <f t="shared" si="5"/>
        <v>-7.0041190255523151E-3</v>
      </c>
      <c r="J47" s="3">
        <f t="shared" si="6"/>
        <v>6.0153479672428178E-3</v>
      </c>
      <c r="K47" s="3">
        <f t="shared" si="7"/>
        <v>0.99950573665923403</v>
      </c>
      <c r="L47" s="3">
        <f t="shared" si="3"/>
        <v>0.99302035264860455</v>
      </c>
      <c r="M47" s="3">
        <f t="shared" si="4"/>
        <v>1.0060334765044174</v>
      </c>
      <c r="N47" s="3">
        <v>0.88166935248489098</v>
      </c>
      <c r="O47" s="4"/>
      <c r="P47" s="3"/>
      <c r="Q47" s="2"/>
    </row>
    <row r="48" spans="1:27" ht="14" customHeight="1" x14ac:dyDescent="0.15">
      <c r="A48" s="14" t="s">
        <v>69</v>
      </c>
      <c r="B48" s="8" t="s">
        <v>75</v>
      </c>
      <c r="C48" s="14" t="s">
        <v>10</v>
      </c>
      <c r="D48" s="1" t="s">
        <v>577</v>
      </c>
      <c r="E48" s="8" t="s">
        <v>579</v>
      </c>
      <c r="F48" s="1">
        <v>126</v>
      </c>
      <c r="G48" s="1">
        <v>3.8878624288339499E-3</v>
      </c>
      <c r="H48" s="1">
        <v>2.9470395125622099E-2</v>
      </c>
      <c r="I48" s="1">
        <f t="shared" si="5"/>
        <v>-5.3874112017385359E-2</v>
      </c>
      <c r="J48" s="1">
        <f t="shared" si="6"/>
        <v>6.1649836875053265E-2</v>
      </c>
      <c r="K48" s="1">
        <f t="shared" si="7"/>
        <v>1.0038954299699747</v>
      </c>
      <c r="L48" s="1">
        <f t="shared" si="3"/>
        <v>0.94755138432601493</v>
      </c>
      <c r="M48" s="1">
        <f t="shared" si="4"/>
        <v>1.0635898495694185</v>
      </c>
      <c r="N48" s="1">
        <v>0.89504413628921298</v>
      </c>
      <c r="O48" s="7"/>
      <c r="P48" s="55"/>
      <c r="Q48" s="6"/>
    </row>
    <row r="49" spans="1:27" ht="14" customHeight="1" x14ac:dyDescent="0.15">
      <c r="A49" s="8" t="s">
        <v>69</v>
      </c>
      <c r="B49" s="8" t="s">
        <v>75</v>
      </c>
      <c r="C49" s="8" t="s">
        <v>10</v>
      </c>
      <c r="E49" s="8" t="s">
        <v>494</v>
      </c>
      <c r="F49" s="1">
        <v>126</v>
      </c>
      <c r="G49" s="1">
        <v>6.3955866622111E-4</v>
      </c>
      <c r="H49" s="1">
        <v>3.1440979626985097E-2</v>
      </c>
      <c r="I49" s="1">
        <f t="shared" si="5"/>
        <v>-6.0984761402669674E-2</v>
      </c>
      <c r="J49" s="1">
        <f t="shared" si="6"/>
        <v>6.2263878735111897E-2</v>
      </c>
      <c r="K49" s="1">
        <f t="shared" si="7"/>
        <v>1.0006397632274722</v>
      </c>
      <c r="L49" s="1">
        <f t="shared" si="3"/>
        <v>0.94083757671175683</v>
      </c>
      <c r="M49" s="1">
        <f t="shared" si="4"/>
        <v>1.0642431388119318</v>
      </c>
      <c r="N49" s="1">
        <v>0.98377090019972102</v>
      </c>
      <c r="O49" s="7">
        <v>125.42464633622799</v>
      </c>
      <c r="P49" s="55">
        <v>123</v>
      </c>
      <c r="Q49" s="6">
        <v>0.42229025522602098</v>
      </c>
    </row>
    <row r="50" spans="1:27" s="11" customFormat="1" ht="14" customHeight="1" x14ac:dyDescent="0.15">
      <c r="A50" s="78" t="s">
        <v>69</v>
      </c>
      <c r="B50" s="8" t="s">
        <v>75</v>
      </c>
      <c r="C50" s="78" t="s">
        <v>10</v>
      </c>
      <c r="E50" s="78" t="s">
        <v>99</v>
      </c>
      <c r="F50" s="11">
        <v>126</v>
      </c>
      <c r="G50" s="11">
        <v>0.38877467684897499</v>
      </c>
      <c r="H50" s="11">
        <v>0.14775777811847099</v>
      </c>
      <c r="I50" s="11">
        <f t="shared" si="5"/>
        <v>9.916943173677184E-2</v>
      </c>
      <c r="J50" s="11">
        <f t="shared" si="6"/>
        <v>0.67837992196117813</v>
      </c>
      <c r="K50" s="11">
        <f t="shared" si="7"/>
        <v>1.4751721234514521</v>
      </c>
      <c r="L50" s="11">
        <f t="shared" si="3"/>
        <v>1.1042533792777007</v>
      </c>
      <c r="M50" s="11">
        <f t="shared" si="4"/>
        <v>1.9706824852387492</v>
      </c>
      <c r="N50" s="11">
        <v>8.5093419429799807E-3</v>
      </c>
      <c r="O50" s="79"/>
      <c r="P50" s="60"/>
      <c r="Q50" s="165"/>
      <c r="X50" s="176"/>
      <c r="Y50" s="176"/>
      <c r="Z50" s="176"/>
      <c r="AA50" s="176"/>
    </row>
    <row r="51" spans="1:27" ht="14" customHeight="1" x14ac:dyDescent="0.15">
      <c r="A51" s="8" t="s">
        <v>69</v>
      </c>
      <c r="B51" s="8" t="s">
        <v>75</v>
      </c>
      <c r="C51" s="8" t="s">
        <v>10</v>
      </c>
      <c r="D51" s="1" t="s">
        <v>578</v>
      </c>
      <c r="E51" s="8" t="s">
        <v>579</v>
      </c>
      <c r="F51" s="1">
        <v>126</v>
      </c>
      <c r="G51" s="1">
        <v>2.64723429329492E-2</v>
      </c>
      <c r="H51" s="1">
        <v>3.6933212637573903E-2</v>
      </c>
      <c r="I51" s="1">
        <f t="shared" si="5"/>
        <v>-4.5916753836695648E-2</v>
      </c>
      <c r="J51" s="1">
        <f t="shared" si="6"/>
        <v>9.8861439702594048E-2</v>
      </c>
      <c r="K51" s="1">
        <f t="shared" si="7"/>
        <v>1.026825847877638</v>
      </c>
      <c r="L51" s="1">
        <f t="shared" si="3"/>
        <v>0.95512146907913742</v>
      </c>
      <c r="M51" s="1">
        <f t="shared" si="4"/>
        <v>1.1039133304020299</v>
      </c>
      <c r="N51" s="1">
        <v>0.47352063547777801</v>
      </c>
      <c r="O51" s="7"/>
      <c r="P51" s="55"/>
      <c r="Q51" s="6"/>
    </row>
    <row r="52" spans="1:27" ht="14" customHeight="1" x14ac:dyDescent="0.15">
      <c r="A52" s="8" t="s">
        <v>69</v>
      </c>
      <c r="B52" s="8" t="s">
        <v>75</v>
      </c>
      <c r="C52" s="8" t="s">
        <v>10</v>
      </c>
      <c r="E52" s="8" t="s">
        <v>494</v>
      </c>
      <c r="F52" s="1">
        <v>126</v>
      </c>
      <c r="G52" s="1">
        <v>6.1417417665620699E-3</v>
      </c>
      <c r="H52" s="1">
        <v>3.19018636668797E-2</v>
      </c>
      <c r="I52" s="1">
        <f t="shared" si="5"/>
        <v>-5.6385911020522136E-2</v>
      </c>
      <c r="J52" s="1">
        <f t="shared" si="6"/>
        <v>6.8669394553646276E-2</v>
      </c>
      <c r="K52" s="1">
        <f t="shared" si="7"/>
        <v>1.0061606409339836</v>
      </c>
      <c r="L52" s="1">
        <f t="shared" si="3"/>
        <v>0.94517431231676763</v>
      </c>
      <c r="M52" s="1">
        <f t="shared" si="4"/>
        <v>1.071082045049697</v>
      </c>
      <c r="N52" s="1">
        <v>0.84733502660271198</v>
      </c>
      <c r="O52" s="7">
        <v>124.375772398113</v>
      </c>
      <c r="P52" s="55">
        <v>122</v>
      </c>
      <c r="Q52" s="6">
        <v>0.42318817011785598</v>
      </c>
    </row>
    <row r="53" spans="1:27" s="11" customFormat="1" ht="14" customHeight="1" x14ac:dyDescent="0.15">
      <c r="A53" s="78" t="s">
        <v>69</v>
      </c>
      <c r="B53" s="8" t="s">
        <v>75</v>
      </c>
      <c r="C53" s="78" t="s">
        <v>10</v>
      </c>
      <c r="E53" s="78" t="s">
        <v>99</v>
      </c>
      <c r="F53" s="11">
        <v>126</v>
      </c>
      <c r="G53" s="11">
        <v>0.422709170936241</v>
      </c>
      <c r="H53" s="11">
        <v>0.15148107070974001</v>
      </c>
      <c r="I53" s="11">
        <f t="shared" si="5"/>
        <v>0.12580627234515057</v>
      </c>
      <c r="J53" s="11">
        <f t="shared" si="6"/>
        <v>0.71961206952733137</v>
      </c>
      <c r="K53" s="11">
        <f t="shared" si="7"/>
        <v>1.5260903999784208</v>
      </c>
      <c r="L53" s="11">
        <f t="shared" si="3"/>
        <v>1.1340624477422856</v>
      </c>
      <c r="M53" s="11">
        <f t="shared" si="4"/>
        <v>2.0536363879633091</v>
      </c>
      <c r="N53" s="11">
        <v>5.2625366118074996E-3</v>
      </c>
      <c r="O53" s="79"/>
      <c r="P53" s="60"/>
      <c r="Q53" s="165"/>
      <c r="X53" s="176"/>
      <c r="Y53" s="176"/>
      <c r="Z53" s="176"/>
      <c r="AA53" s="176"/>
    </row>
    <row r="54" spans="1:27" ht="14" customHeight="1" thickBot="1" x14ac:dyDescent="0.2">
      <c r="A54" s="5" t="s">
        <v>69</v>
      </c>
      <c r="B54" s="8" t="s">
        <v>75</v>
      </c>
      <c r="C54" s="5" t="s">
        <v>10</v>
      </c>
      <c r="E54" s="8" t="s">
        <v>576</v>
      </c>
      <c r="F54" s="1">
        <v>126</v>
      </c>
      <c r="G54" s="1">
        <v>-1.8281109141584601E-3</v>
      </c>
      <c r="H54" s="1">
        <v>1.8023074352152601E-3</v>
      </c>
      <c r="I54" s="1">
        <f t="shared" si="5"/>
        <v>-5.3606334871803699E-3</v>
      </c>
      <c r="J54" s="1">
        <f t="shared" si="6"/>
        <v>1.7044116588634496E-3</v>
      </c>
      <c r="K54" s="1">
        <f t="shared" si="7"/>
        <v>0.99817355906280936</v>
      </c>
      <c r="L54" s="1">
        <f t="shared" si="3"/>
        <v>0.9946537090686719</v>
      </c>
      <c r="M54" s="1">
        <f t="shared" si="4"/>
        <v>1.0017058649939914</v>
      </c>
      <c r="N54" s="1">
        <v>0.31043155620588198</v>
      </c>
      <c r="O54" s="7"/>
      <c r="P54" s="55"/>
      <c r="Q54" s="6"/>
    </row>
    <row r="55" spans="1:27" ht="14" customHeight="1" x14ac:dyDescent="0.15">
      <c r="A55" s="14" t="s">
        <v>68</v>
      </c>
      <c r="B55" s="14" t="s">
        <v>75</v>
      </c>
      <c r="C55" s="14" t="s">
        <v>11</v>
      </c>
      <c r="D55" s="13" t="s">
        <v>577</v>
      </c>
      <c r="E55" s="14" t="s">
        <v>579</v>
      </c>
      <c r="F55" s="56">
        <v>126</v>
      </c>
      <c r="G55" s="56">
        <v>7.9620245708617102E-2</v>
      </c>
      <c r="H55" s="56">
        <v>7.9008127145853702E-2</v>
      </c>
      <c r="I55" s="56">
        <f t="shared" si="5"/>
        <v>-7.5235683497256137E-2</v>
      </c>
      <c r="J55" s="56">
        <f t="shared" si="6"/>
        <v>0.23447617491449035</v>
      </c>
      <c r="K55" s="56">
        <f t="shared" si="7"/>
        <v>1.0828757628645358</v>
      </c>
      <c r="L55" s="56">
        <f t="shared" si="3"/>
        <v>0.92752485826366382</v>
      </c>
      <c r="M55" s="56">
        <f t="shared" si="4"/>
        <v>1.2642463512995297</v>
      </c>
      <c r="N55" s="56">
        <v>0.31357567650613399</v>
      </c>
      <c r="O55" s="13"/>
      <c r="P55" s="56"/>
      <c r="Q55" s="12"/>
    </row>
    <row r="56" spans="1:27" ht="14" customHeight="1" x14ac:dyDescent="0.15">
      <c r="A56" s="8" t="s">
        <v>68</v>
      </c>
      <c r="B56" s="8" t="s">
        <v>75</v>
      </c>
      <c r="C56" s="8" t="s">
        <v>11</v>
      </c>
      <c r="D56" s="7"/>
      <c r="E56" s="8" t="s">
        <v>494</v>
      </c>
      <c r="F56" s="55">
        <v>126</v>
      </c>
      <c r="G56" s="55">
        <v>-3.3590896800959801E-2</v>
      </c>
      <c r="H56" s="55">
        <v>8.4308442797148997E-2</v>
      </c>
      <c r="I56" s="55">
        <f t="shared" ref="I56:I80" si="8">G56-1.96*H56</f>
        <v>-0.19883544468337183</v>
      </c>
      <c r="J56" s="55">
        <f t="shared" ref="J56:J80" si="9">G56+1.96*H56</f>
        <v>0.13165365108145222</v>
      </c>
      <c r="K56" s="55">
        <f t="shared" ref="K56:K80" si="10">EXP(G56)</f>
        <v>0.96696701302851273</v>
      </c>
      <c r="L56" s="55">
        <f t="shared" si="3"/>
        <v>0.81968476572179561</v>
      </c>
      <c r="M56" s="55">
        <f t="shared" si="4"/>
        <v>1.1407131660693026</v>
      </c>
      <c r="N56" s="55">
        <v>0.69031426230999005</v>
      </c>
      <c r="O56" s="7">
        <v>130.53537676219801</v>
      </c>
      <c r="P56" s="55">
        <v>123</v>
      </c>
      <c r="Q56" s="6">
        <v>0.30388040048294901</v>
      </c>
    </row>
    <row r="57" spans="1:27" ht="14" customHeight="1" x14ac:dyDescent="0.15">
      <c r="A57" s="8" t="s">
        <v>68</v>
      </c>
      <c r="B57" s="8" t="s">
        <v>75</v>
      </c>
      <c r="C57" s="8" t="s">
        <v>11</v>
      </c>
      <c r="D57" s="7"/>
      <c r="E57" s="8" t="s">
        <v>99</v>
      </c>
      <c r="F57" s="55">
        <v>126</v>
      </c>
      <c r="G57" s="55">
        <v>0.40493644651204103</v>
      </c>
      <c r="H57" s="55">
        <v>0.396552858775019</v>
      </c>
      <c r="I57" s="55">
        <f t="shared" si="8"/>
        <v>-0.37230715668699615</v>
      </c>
      <c r="J57" s="55">
        <f t="shared" si="9"/>
        <v>1.1821800497110782</v>
      </c>
      <c r="K57" s="55">
        <f t="shared" si="10"/>
        <v>1.4992072171811943</v>
      </c>
      <c r="L57" s="55">
        <f t="shared" ref="L57:L103" si="11">EXP(I57)</f>
        <v>0.68914253527423519</v>
      </c>
      <c r="M57" s="55">
        <f t="shared" ref="M57:M103" si="12">EXP(J57)</f>
        <v>3.2614766394498766</v>
      </c>
      <c r="N57" s="55">
        <v>0.30718756436437</v>
      </c>
      <c r="O57" s="7"/>
      <c r="P57" s="55"/>
      <c r="Q57" s="6"/>
    </row>
    <row r="58" spans="1:27" ht="14" customHeight="1" x14ac:dyDescent="0.15">
      <c r="A58" s="8" t="s">
        <v>68</v>
      </c>
      <c r="B58" s="8" t="s">
        <v>75</v>
      </c>
      <c r="C58" s="8" t="s">
        <v>11</v>
      </c>
      <c r="D58" s="7" t="s">
        <v>578</v>
      </c>
      <c r="E58" s="8" t="s">
        <v>579</v>
      </c>
      <c r="F58" s="55">
        <v>126</v>
      </c>
      <c r="G58" s="55">
        <v>3.3648879720021098E-2</v>
      </c>
      <c r="H58" s="55">
        <v>9.9156883337475493E-2</v>
      </c>
      <c r="I58" s="55">
        <f t="shared" si="8"/>
        <v>-0.16069861162143087</v>
      </c>
      <c r="J58" s="55">
        <f t="shared" si="9"/>
        <v>0.22799637106147305</v>
      </c>
      <c r="K58" s="55">
        <f t="shared" si="10"/>
        <v>1.034221406858493</v>
      </c>
      <c r="L58" s="55">
        <f t="shared" si="11"/>
        <v>0.85154867931157385</v>
      </c>
      <c r="M58" s="55">
        <f t="shared" si="12"/>
        <v>1.2560807671841843</v>
      </c>
      <c r="N58" s="55">
        <v>0.73434614593494296</v>
      </c>
      <c r="O58" s="7"/>
      <c r="P58" s="55"/>
      <c r="Q58" s="6"/>
    </row>
    <row r="59" spans="1:27" ht="14" customHeight="1" x14ac:dyDescent="0.15">
      <c r="A59" s="8" t="s">
        <v>68</v>
      </c>
      <c r="B59" s="8" t="s">
        <v>75</v>
      </c>
      <c r="C59" s="8" t="s">
        <v>11</v>
      </c>
      <c r="D59" s="7"/>
      <c r="E59" s="8" t="s">
        <v>494</v>
      </c>
      <c r="F59" s="55">
        <v>126</v>
      </c>
      <c r="G59" s="55">
        <v>-4.4760753123898003E-2</v>
      </c>
      <c r="H59" s="55">
        <v>8.5687015340970299E-2</v>
      </c>
      <c r="I59" s="55">
        <f t="shared" si="8"/>
        <v>-0.21270730319219977</v>
      </c>
      <c r="J59" s="55">
        <f t="shared" si="9"/>
        <v>0.12318579694440378</v>
      </c>
      <c r="K59" s="55">
        <f t="shared" si="10"/>
        <v>0.95622622860657425</v>
      </c>
      <c r="L59" s="55">
        <f t="shared" si="11"/>
        <v>0.80839271655937606</v>
      </c>
      <c r="M59" s="55">
        <f t="shared" si="12"/>
        <v>1.1310945553379346</v>
      </c>
      <c r="N59" s="55">
        <v>0.60140927127111199</v>
      </c>
      <c r="O59" s="7">
        <v>129.904870277257</v>
      </c>
      <c r="P59" s="55">
        <v>122</v>
      </c>
      <c r="Q59" s="6">
        <v>0.295290891736953</v>
      </c>
    </row>
    <row r="60" spans="1:27" ht="14" customHeight="1" x14ac:dyDescent="0.15">
      <c r="A60" s="8" t="s">
        <v>68</v>
      </c>
      <c r="B60" s="8" t="s">
        <v>75</v>
      </c>
      <c r="C60" s="8" t="s">
        <v>11</v>
      </c>
      <c r="D60" s="7"/>
      <c r="E60" s="8" t="s">
        <v>99</v>
      </c>
      <c r="F60" s="55">
        <v>126</v>
      </c>
      <c r="G60" s="55">
        <v>0.33585129220977999</v>
      </c>
      <c r="H60" s="55">
        <v>0.40723156099610802</v>
      </c>
      <c r="I60" s="55">
        <f t="shared" si="8"/>
        <v>-0.46232256734259175</v>
      </c>
      <c r="J60" s="55">
        <f t="shared" si="9"/>
        <v>1.1340251517621518</v>
      </c>
      <c r="K60" s="55">
        <f t="shared" si="10"/>
        <v>1.3991309476685116</v>
      </c>
      <c r="L60" s="55">
        <f t="shared" si="11"/>
        <v>0.62981914808323458</v>
      </c>
      <c r="M60" s="55">
        <f t="shared" si="12"/>
        <v>3.1081420986982802</v>
      </c>
      <c r="N60" s="55">
        <v>0.40953157940998602</v>
      </c>
      <c r="O60" s="7"/>
      <c r="P60" s="55"/>
      <c r="Q60" s="6"/>
    </row>
    <row r="61" spans="1:27" ht="14" customHeight="1" thickBot="1" x14ac:dyDescent="0.2">
      <c r="A61" s="5" t="s">
        <v>68</v>
      </c>
      <c r="B61" s="5" t="s">
        <v>75</v>
      </c>
      <c r="C61" s="5" t="s">
        <v>11</v>
      </c>
      <c r="D61" s="4"/>
      <c r="E61" s="5" t="s">
        <v>576</v>
      </c>
      <c r="F61" s="3">
        <v>126</v>
      </c>
      <c r="G61" s="3">
        <v>3.7247036666344601E-3</v>
      </c>
      <c r="H61" s="3">
        <v>4.8403832456525497E-3</v>
      </c>
      <c r="I61" s="3">
        <f t="shared" si="8"/>
        <v>-5.7624474948445373E-3</v>
      </c>
      <c r="J61" s="3">
        <f t="shared" si="9"/>
        <v>1.3211854828113458E-2</v>
      </c>
      <c r="K61" s="3">
        <f t="shared" si="10"/>
        <v>1.0037316489957571</v>
      </c>
      <c r="L61" s="3">
        <f t="shared" si="11"/>
        <v>0.99425412356049647</v>
      </c>
      <c r="M61" s="3">
        <f t="shared" si="12"/>
        <v>1.0132995170167283</v>
      </c>
      <c r="N61" s="3">
        <v>0.44159301874955897</v>
      </c>
      <c r="O61" s="4"/>
      <c r="P61" s="3"/>
      <c r="Q61" s="2"/>
    </row>
    <row r="62" spans="1:27" ht="14" customHeight="1" x14ac:dyDescent="0.15">
      <c r="A62" s="14" t="s">
        <v>66</v>
      </c>
      <c r="B62" s="8" t="s">
        <v>75</v>
      </c>
      <c r="C62" s="14" t="s">
        <v>67</v>
      </c>
      <c r="D62" s="1" t="s">
        <v>577</v>
      </c>
      <c r="E62" s="8" t="s">
        <v>579</v>
      </c>
      <c r="F62" s="1">
        <v>126</v>
      </c>
      <c r="G62" s="1">
        <v>1.1825531233000499E-2</v>
      </c>
      <c r="H62" s="1">
        <v>9.3771713917529295E-2</v>
      </c>
      <c r="I62" s="1">
        <f t="shared" si="8"/>
        <v>-0.17196702804535691</v>
      </c>
      <c r="J62" s="1">
        <f t="shared" si="9"/>
        <v>0.19561809051135792</v>
      </c>
      <c r="K62" s="1">
        <f t="shared" si="10"/>
        <v>1.0118957292642408</v>
      </c>
      <c r="L62" s="1">
        <f t="shared" si="11"/>
        <v>0.84200693532529181</v>
      </c>
      <c r="M62" s="1">
        <f t="shared" si="12"/>
        <v>1.2160623908728669</v>
      </c>
      <c r="N62" s="1">
        <v>0.89964501734501801</v>
      </c>
      <c r="O62" s="7"/>
      <c r="P62" s="55"/>
      <c r="Q62" s="6"/>
    </row>
    <row r="63" spans="1:27" ht="14" customHeight="1" x14ac:dyDescent="0.15">
      <c r="A63" s="8" t="s">
        <v>66</v>
      </c>
      <c r="B63" s="8" t="s">
        <v>75</v>
      </c>
      <c r="C63" s="8" t="s">
        <v>67</v>
      </c>
      <c r="E63" s="8" t="s">
        <v>494</v>
      </c>
      <c r="F63" s="1">
        <v>126</v>
      </c>
      <c r="G63" s="1">
        <v>1.47468500103038E-2</v>
      </c>
      <c r="H63" s="1">
        <v>0.100017158241767</v>
      </c>
      <c r="I63" s="1">
        <f t="shared" si="8"/>
        <v>-0.18128678014355953</v>
      </c>
      <c r="J63" s="1">
        <f t="shared" si="9"/>
        <v>0.21078048016416712</v>
      </c>
      <c r="K63" s="1">
        <f t="shared" si="10"/>
        <v>1.0148561212778449</v>
      </c>
      <c r="L63" s="1">
        <f t="shared" si="11"/>
        <v>0.83419609351372304</v>
      </c>
      <c r="M63" s="1">
        <f t="shared" si="12"/>
        <v>1.2346412970563363</v>
      </c>
      <c r="N63" s="1">
        <v>0.88278220829897802</v>
      </c>
      <c r="O63" s="7">
        <v>124.768447070674</v>
      </c>
      <c r="P63" s="55">
        <v>123</v>
      </c>
      <c r="Q63" s="6">
        <v>0.43853396056391097</v>
      </c>
    </row>
    <row r="64" spans="1:27" ht="14" customHeight="1" x14ac:dyDescent="0.15">
      <c r="A64" s="8" t="s">
        <v>66</v>
      </c>
      <c r="B64" s="8" t="s">
        <v>75</v>
      </c>
      <c r="C64" s="8" t="s">
        <v>67</v>
      </c>
      <c r="E64" s="8" t="s">
        <v>99</v>
      </c>
      <c r="F64" s="1">
        <v>126</v>
      </c>
      <c r="G64" s="1">
        <v>0.90813770168389396</v>
      </c>
      <c r="H64" s="1">
        <v>0.47019242205617401</v>
      </c>
      <c r="I64" s="1">
        <f t="shared" si="8"/>
        <v>-1.3439445546207129E-2</v>
      </c>
      <c r="J64" s="1">
        <f t="shared" si="9"/>
        <v>1.8297148489139952</v>
      </c>
      <c r="K64" s="1">
        <f t="shared" si="10"/>
        <v>2.4797002890490396</v>
      </c>
      <c r="L64" s="1">
        <f t="shared" si="11"/>
        <v>0.98665046058854899</v>
      </c>
      <c r="M64" s="1">
        <f t="shared" si="12"/>
        <v>6.2321093123921409</v>
      </c>
      <c r="N64" s="1">
        <v>5.3431487563948103E-2</v>
      </c>
      <c r="O64" s="7"/>
      <c r="P64" s="55"/>
      <c r="Q64" s="6"/>
    </row>
    <row r="65" spans="1:27" ht="14" customHeight="1" x14ac:dyDescent="0.15">
      <c r="A65" s="8" t="s">
        <v>66</v>
      </c>
      <c r="B65" s="8" t="s">
        <v>75</v>
      </c>
      <c r="C65" s="8" t="s">
        <v>67</v>
      </c>
      <c r="D65" s="1" t="s">
        <v>578</v>
      </c>
      <c r="E65" s="8" t="s">
        <v>579</v>
      </c>
      <c r="F65" s="1">
        <v>126</v>
      </c>
      <c r="G65" s="1">
        <v>2.0727714557776802E-2</v>
      </c>
      <c r="H65" s="1">
        <v>0.117995345662868</v>
      </c>
      <c r="I65" s="1">
        <f t="shared" si="8"/>
        <v>-0.21054316294144446</v>
      </c>
      <c r="J65" s="1">
        <f t="shared" si="9"/>
        <v>0.25199859205699804</v>
      </c>
      <c r="K65" s="1">
        <f t="shared" si="10"/>
        <v>1.0209440255925304</v>
      </c>
      <c r="L65" s="1">
        <f t="shared" si="11"/>
        <v>0.81014408619691747</v>
      </c>
      <c r="M65" s="1">
        <f t="shared" si="12"/>
        <v>1.2865942258322287</v>
      </c>
      <c r="N65" s="1">
        <v>0.86055671971100101</v>
      </c>
      <c r="O65" s="7"/>
      <c r="P65" s="55"/>
      <c r="Q65" s="6"/>
    </row>
    <row r="66" spans="1:27" ht="14" customHeight="1" x14ac:dyDescent="0.15">
      <c r="A66" s="8" t="s">
        <v>66</v>
      </c>
      <c r="B66" s="8" t="s">
        <v>75</v>
      </c>
      <c r="C66" s="8" t="s">
        <v>67</v>
      </c>
      <c r="E66" s="8" t="s">
        <v>494</v>
      </c>
      <c r="F66" s="1">
        <v>126</v>
      </c>
      <c r="G66" s="1">
        <v>1.6886243790610499E-2</v>
      </c>
      <c r="H66" s="1">
        <v>0.101864146710651</v>
      </c>
      <c r="I66" s="1">
        <f t="shared" si="8"/>
        <v>-0.18276748376226545</v>
      </c>
      <c r="J66" s="1">
        <f t="shared" si="9"/>
        <v>0.21653997134348643</v>
      </c>
      <c r="K66" s="1">
        <f t="shared" si="10"/>
        <v>1.0170296223098971</v>
      </c>
      <c r="L66" s="1">
        <f t="shared" si="11"/>
        <v>0.83296181036861883</v>
      </c>
      <c r="M66" s="1">
        <f t="shared" si="12"/>
        <v>1.2417727196857575</v>
      </c>
      <c r="N66" s="1">
        <v>0.86833622388334697</v>
      </c>
      <c r="O66" s="7">
        <v>124.75242819215001</v>
      </c>
      <c r="P66" s="55">
        <v>122</v>
      </c>
      <c r="Q66" s="6">
        <v>0.41390376604809298</v>
      </c>
    </row>
    <row r="67" spans="1:27" ht="14" customHeight="1" x14ac:dyDescent="0.15">
      <c r="A67" s="8" t="s">
        <v>66</v>
      </c>
      <c r="B67" s="8" t="s">
        <v>75</v>
      </c>
      <c r="C67" s="8" t="s">
        <v>67</v>
      </c>
      <c r="D67" s="7"/>
      <c r="E67" s="8" t="s">
        <v>99</v>
      </c>
      <c r="F67" s="55">
        <v>126</v>
      </c>
      <c r="G67" s="55">
        <v>0.92154993474763103</v>
      </c>
      <c r="H67" s="55">
        <v>0.48409455500874599</v>
      </c>
      <c r="I67" s="55">
        <f t="shared" si="8"/>
        <v>-2.72753930695111E-2</v>
      </c>
      <c r="J67" s="55">
        <f t="shared" si="9"/>
        <v>1.8703752625647732</v>
      </c>
      <c r="K67" s="55">
        <f t="shared" si="10"/>
        <v>2.5131826418926377</v>
      </c>
      <c r="L67" s="55">
        <f t="shared" si="11"/>
        <v>0.97309322149141397</v>
      </c>
      <c r="M67" s="55">
        <f t="shared" si="12"/>
        <v>6.4907316709390805</v>
      </c>
      <c r="N67" s="55">
        <v>5.6954884483300702E-2</v>
      </c>
      <c r="O67" s="7"/>
      <c r="P67" s="55"/>
      <c r="Q67" s="6"/>
    </row>
    <row r="68" spans="1:27" ht="14" customHeight="1" thickBot="1" x14ac:dyDescent="0.2">
      <c r="A68" s="5" t="s">
        <v>66</v>
      </c>
      <c r="B68" s="8" t="s">
        <v>75</v>
      </c>
      <c r="C68" s="5" t="s">
        <v>67</v>
      </c>
      <c r="D68" s="4"/>
      <c r="E68" s="5" t="s">
        <v>576</v>
      </c>
      <c r="F68" s="3">
        <v>126</v>
      </c>
      <c r="G68" s="3">
        <v>-7.1988558772971805E-4</v>
      </c>
      <c r="H68" s="3">
        <v>5.7516442118760802E-3</v>
      </c>
      <c r="I68" s="3">
        <f t="shared" si="8"/>
        <v>-1.1993108243006834E-2</v>
      </c>
      <c r="J68" s="3">
        <f t="shared" si="9"/>
        <v>1.0553337067547399E-2</v>
      </c>
      <c r="K68" s="3">
        <f t="shared" si="10"/>
        <v>0.9992803734677328</v>
      </c>
      <c r="L68" s="3">
        <f t="shared" si="11"/>
        <v>0.98807852243553229</v>
      </c>
      <c r="M68" s="3">
        <f t="shared" si="12"/>
        <v>1.0106092199397676</v>
      </c>
      <c r="N68" s="3">
        <v>0.90039553492152202</v>
      </c>
      <c r="O68" s="4"/>
      <c r="P68" s="3"/>
      <c r="Q68" s="2"/>
    </row>
    <row r="69" spans="1:27" ht="14" customHeight="1" x14ac:dyDescent="0.15">
      <c r="A69" s="14" t="s">
        <v>64</v>
      </c>
      <c r="B69" s="14" t="s">
        <v>75</v>
      </c>
      <c r="C69" s="14" t="s">
        <v>13</v>
      </c>
      <c r="D69" s="1" t="s">
        <v>577</v>
      </c>
      <c r="E69" s="8" t="s">
        <v>579</v>
      </c>
      <c r="F69" s="1">
        <v>126</v>
      </c>
      <c r="G69" s="1">
        <v>2.4887297553586801E-2</v>
      </c>
      <c r="H69" s="1">
        <v>3.2941848791492201E-2</v>
      </c>
      <c r="I69" s="1">
        <f t="shared" si="8"/>
        <v>-3.9678726077737911E-2</v>
      </c>
      <c r="J69" s="1">
        <f t="shared" si="9"/>
        <v>8.9453321184911519E-2</v>
      </c>
      <c r="K69" s="1">
        <f t="shared" si="10"/>
        <v>1.0251995715134516</v>
      </c>
      <c r="L69" s="1">
        <f t="shared" si="11"/>
        <v>0.96109816533408787</v>
      </c>
      <c r="M69" s="1">
        <f t="shared" si="12"/>
        <v>1.0935762852757236</v>
      </c>
      <c r="N69" s="1">
        <v>0.44995393392899602</v>
      </c>
      <c r="O69" s="7"/>
      <c r="P69" s="55"/>
      <c r="Q69" s="6"/>
    </row>
    <row r="70" spans="1:27" ht="14" customHeight="1" x14ac:dyDescent="0.15">
      <c r="A70" s="8" t="s">
        <v>64</v>
      </c>
      <c r="B70" s="8" t="s">
        <v>75</v>
      </c>
      <c r="C70" s="8" t="s">
        <v>13</v>
      </c>
      <c r="E70" s="8" t="s">
        <v>494</v>
      </c>
      <c r="F70" s="1">
        <v>126</v>
      </c>
      <c r="G70" s="1">
        <v>4.1246569212035102E-2</v>
      </c>
      <c r="H70" s="1">
        <v>3.5190528768970997E-2</v>
      </c>
      <c r="I70" s="1">
        <f t="shared" si="8"/>
        <v>-2.7726867175148044E-2</v>
      </c>
      <c r="J70" s="1">
        <f t="shared" si="9"/>
        <v>0.11022000559921824</v>
      </c>
      <c r="K70" s="1">
        <f t="shared" si="10"/>
        <v>1.0421090258712205</v>
      </c>
      <c r="L70" s="1">
        <f t="shared" si="11"/>
        <v>0.97265399425686183</v>
      </c>
      <c r="M70" s="1">
        <f t="shared" si="12"/>
        <v>1.1165236849019424</v>
      </c>
      <c r="N70" s="1">
        <v>0.24115975679898799</v>
      </c>
      <c r="O70" s="7">
        <v>147.41767534193801</v>
      </c>
      <c r="P70" s="55">
        <v>123</v>
      </c>
      <c r="Q70" s="6">
        <v>6.6013977991004294E-2</v>
      </c>
    </row>
    <row r="71" spans="1:27" ht="14" customHeight="1" x14ac:dyDescent="0.15">
      <c r="A71" s="8" t="s">
        <v>64</v>
      </c>
      <c r="B71" s="8" t="s">
        <v>75</v>
      </c>
      <c r="C71" s="8" t="s">
        <v>13</v>
      </c>
      <c r="E71" s="8" t="s">
        <v>99</v>
      </c>
      <c r="F71" s="1">
        <v>126</v>
      </c>
      <c r="G71" s="1">
        <v>0.31345951333177002</v>
      </c>
      <c r="H71" s="1">
        <v>0.165358849345979</v>
      </c>
      <c r="I71" s="1">
        <f t="shared" si="8"/>
        <v>-1.0643831386348779E-2</v>
      </c>
      <c r="J71" s="1">
        <f t="shared" si="9"/>
        <v>0.63756285804988888</v>
      </c>
      <c r="K71" s="1">
        <f t="shared" si="10"/>
        <v>1.3681500698025084</v>
      </c>
      <c r="L71" s="1">
        <f t="shared" si="11"/>
        <v>0.98941261374528189</v>
      </c>
      <c r="M71" s="1">
        <f t="shared" si="12"/>
        <v>1.8918645138503372</v>
      </c>
      <c r="N71" s="1">
        <v>5.8008733162560902E-2</v>
      </c>
      <c r="O71" s="7"/>
      <c r="P71" s="55"/>
      <c r="Q71" s="6"/>
    </row>
    <row r="72" spans="1:27" ht="14" customHeight="1" x14ac:dyDescent="0.15">
      <c r="A72" s="8" t="s">
        <v>64</v>
      </c>
      <c r="B72" s="8" t="s">
        <v>75</v>
      </c>
      <c r="C72" s="8" t="s">
        <v>13</v>
      </c>
      <c r="D72" s="1" t="s">
        <v>578</v>
      </c>
      <c r="E72" s="8" t="s">
        <v>579</v>
      </c>
      <c r="F72" s="1">
        <v>126</v>
      </c>
      <c r="G72" s="1">
        <v>-1.6303173701769799E-2</v>
      </c>
      <c r="H72" s="1">
        <v>4.0983458131526297E-2</v>
      </c>
      <c r="I72" s="1">
        <f t="shared" si="8"/>
        <v>-9.6630751639561335E-2</v>
      </c>
      <c r="J72" s="1">
        <f t="shared" si="9"/>
        <v>6.4024404236021737E-2</v>
      </c>
      <c r="K72" s="1">
        <f t="shared" si="10"/>
        <v>0.98382900375576454</v>
      </c>
      <c r="L72" s="1">
        <f t="shared" si="11"/>
        <v>0.90789118157822712</v>
      </c>
      <c r="M72" s="1">
        <f t="shared" si="12"/>
        <v>1.0661184162494928</v>
      </c>
      <c r="N72" s="1">
        <v>0.69077844366452801</v>
      </c>
      <c r="O72" s="7"/>
      <c r="P72" s="55"/>
      <c r="Q72" s="6"/>
    </row>
    <row r="73" spans="1:27" ht="14" customHeight="1" x14ac:dyDescent="0.15">
      <c r="A73" s="8" t="s">
        <v>64</v>
      </c>
      <c r="B73" s="8" t="s">
        <v>75</v>
      </c>
      <c r="C73" s="8" t="s">
        <v>13</v>
      </c>
      <c r="E73" s="8" t="s">
        <v>494</v>
      </c>
      <c r="F73" s="1">
        <v>126</v>
      </c>
      <c r="G73" s="1">
        <v>3.1231451556095802E-2</v>
      </c>
      <c r="H73" s="1">
        <v>3.5450712441890901E-2</v>
      </c>
      <c r="I73" s="1">
        <f t="shared" si="8"/>
        <v>-3.8251944830010362E-2</v>
      </c>
      <c r="J73" s="1">
        <f t="shared" si="9"/>
        <v>0.10071484794220197</v>
      </c>
      <c r="K73" s="1">
        <f t="shared" si="10"/>
        <v>1.031724270441867</v>
      </c>
      <c r="L73" s="1">
        <f t="shared" si="11"/>
        <v>0.9624704208950704</v>
      </c>
      <c r="M73" s="1">
        <f t="shared" si="12"/>
        <v>1.1059612296748711</v>
      </c>
      <c r="N73" s="1">
        <v>0.37832737925697801</v>
      </c>
      <c r="O73" s="7">
        <v>144.131557150666</v>
      </c>
      <c r="P73" s="55">
        <v>122</v>
      </c>
      <c r="Q73" s="6">
        <v>8.3593454726102107E-2</v>
      </c>
    </row>
    <row r="74" spans="1:27" ht="14" customHeight="1" x14ac:dyDescent="0.15">
      <c r="A74" s="8" t="s">
        <v>64</v>
      </c>
      <c r="B74" s="8" t="s">
        <v>75</v>
      </c>
      <c r="C74" s="8" t="s">
        <v>13</v>
      </c>
      <c r="E74" s="8" t="s">
        <v>99</v>
      </c>
      <c r="F74" s="1">
        <v>126</v>
      </c>
      <c r="G74" s="1">
        <v>0.25176590370535601</v>
      </c>
      <c r="H74" s="1">
        <v>0.16828994996732899</v>
      </c>
      <c r="I74" s="1">
        <f t="shared" si="8"/>
        <v>-7.8082398230608807E-2</v>
      </c>
      <c r="J74" s="1">
        <f t="shared" si="9"/>
        <v>0.58161420564132083</v>
      </c>
      <c r="K74" s="1">
        <f t="shared" si="10"/>
        <v>1.286294885170481</v>
      </c>
      <c r="L74" s="1">
        <f t="shared" si="11"/>
        <v>0.92488821425133816</v>
      </c>
      <c r="M74" s="1">
        <f t="shared" si="12"/>
        <v>1.7889237922174623</v>
      </c>
      <c r="N74" s="1">
        <v>0.134647246865579</v>
      </c>
      <c r="O74" s="7"/>
      <c r="P74" s="55"/>
      <c r="Q74" s="6"/>
    </row>
    <row r="75" spans="1:27" ht="14" customHeight="1" thickBot="1" x14ac:dyDescent="0.2">
      <c r="A75" s="5" t="s">
        <v>64</v>
      </c>
      <c r="B75" s="5" t="s">
        <v>75</v>
      </c>
      <c r="C75" s="5" t="s">
        <v>13</v>
      </c>
      <c r="E75" s="8" t="s">
        <v>576</v>
      </c>
      <c r="F75" s="1">
        <v>126</v>
      </c>
      <c r="G75" s="1">
        <v>3.3364681967257E-3</v>
      </c>
      <c r="H75" s="1">
        <v>2.0005297938150901E-3</v>
      </c>
      <c r="I75" s="1">
        <f t="shared" si="8"/>
        <v>-5.8457019915187638E-4</v>
      </c>
      <c r="J75" s="1">
        <f t="shared" si="9"/>
        <v>7.2575065926032759E-3</v>
      </c>
      <c r="K75" s="1">
        <f t="shared" si="10"/>
        <v>1.0033420404021782</v>
      </c>
      <c r="L75" s="1">
        <f t="shared" si="11"/>
        <v>0.99941560062871837</v>
      </c>
      <c r="M75" s="1">
        <f t="shared" si="12"/>
        <v>1.0072839061198449</v>
      </c>
      <c r="N75" s="1">
        <v>9.5356963905630698E-2</v>
      </c>
      <c r="O75" s="7"/>
      <c r="P75" s="55"/>
      <c r="Q75" s="6"/>
    </row>
    <row r="76" spans="1:27" ht="14" customHeight="1" x14ac:dyDescent="0.15">
      <c r="A76" s="8" t="s">
        <v>59</v>
      </c>
      <c r="B76" s="8" t="s">
        <v>75</v>
      </c>
      <c r="C76" s="8" t="s">
        <v>60</v>
      </c>
      <c r="D76" s="13" t="s">
        <v>577</v>
      </c>
      <c r="E76" s="14" t="s">
        <v>579</v>
      </c>
      <c r="F76" s="56">
        <v>126</v>
      </c>
      <c r="G76" s="56">
        <v>-5.26736094866784E-3</v>
      </c>
      <c r="H76" s="56">
        <v>3.2259733306722597E-2</v>
      </c>
      <c r="I76" s="56">
        <f t="shared" si="8"/>
        <v>-6.8496438229844123E-2</v>
      </c>
      <c r="J76" s="56">
        <f t="shared" si="9"/>
        <v>5.7961716332508448E-2</v>
      </c>
      <c r="K76" s="56">
        <f t="shared" si="10"/>
        <v>0.99474648727181969</v>
      </c>
      <c r="L76" s="56">
        <f t="shared" si="11"/>
        <v>0.93379678606712391</v>
      </c>
      <c r="M76" s="56">
        <f t="shared" si="12"/>
        <v>1.059674426710326</v>
      </c>
      <c r="N76" s="56">
        <v>0.87029818296538997</v>
      </c>
      <c r="O76" s="13"/>
      <c r="P76" s="56"/>
      <c r="Q76" s="12"/>
    </row>
    <row r="77" spans="1:27" ht="14" customHeight="1" x14ac:dyDescent="0.15">
      <c r="A77" s="8" t="s">
        <v>59</v>
      </c>
      <c r="B77" s="8" t="s">
        <v>75</v>
      </c>
      <c r="C77" s="8" t="s">
        <v>60</v>
      </c>
      <c r="D77" s="7"/>
      <c r="E77" s="8" t="s">
        <v>494</v>
      </c>
      <c r="F77" s="55">
        <v>126</v>
      </c>
      <c r="G77" s="55">
        <v>1.35981906498873E-2</v>
      </c>
      <c r="H77" s="55">
        <v>3.4376593568139803E-2</v>
      </c>
      <c r="I77" s="55">
        <f t="shared" si="8"/>
        <v>-5.3779932743666707E-2</v>
      </c>
      <c r="J77" s="55">
        <f t="shared" si="9"/>
        <v>8.09763140434413E-2</v>
      </c>
      <c r="K77" s="55">
        <f t="shared" si="10"/>
        <v>1.013691066548273</v>
      </c>
      <c r="L77" s="55">
        <f t="shared" si="11"/>
        <v>0.94764062822959894</v>
      </c>
      <c r="M77" s="55">
        <f t="shared" si="12"/>
        <v>1.0843452125089876</v>
      </c>
      <c r="N77" s="55">
        <v>0.69242567341595196</v>
      </c>
      <c r="O77" s="7">
        <v>137.08139527634</v>
      </c>
      <c r="P77" s="55">
        <v>123</v>
      </c>
      <c r="Q77" s="6">
        <v>0.18199535919218199</v>
      </c>
    </row>
    <row r="78" spans="1:27" s="11" customFormat="1" ht="14" customHeight="1" x14ac:dyDescent="0.15">
      <c r="A78" s="78" t="s">
        <v>59</v>
      </c>
      <c r="B78" s="8" t="s">
        <v>75</v>
      </c>
      <c r="C78" s="78" t="s">
        <v>60</v>
      </c>
      <c r="D78" s="79"/>
      <c r="E78" s="78" t="s">
        <v>99</v>
      </c>
      <c r="F78" s="60">
        <v>126</v>
      </c>
      <c r="G78" s="60">
        <v>0.46674930057545799</v>
      </c>
      <c r="H78" s="60">
        <v>0.16165665620074399</v>
      </c>
      <c r="I78" s="60">
        <f t="shared" si="8"/>
        <v>0.14990225442199978</v>
      </c>
      <c r="J78" s="60">
        <f t="shared" si="9"/>
        <v>0.7835963467289162</v>
      </c>
      <c r="K78" s="60">
        <f t="shared" si="10"/>
        <v>1.5948015374683111</v>
      </c>
      <c r="L78" s="60">
        <f t="shared" si="11"/>
        <v>1.1617206841187036</v>
      </c>
      <c r="M78" s="60">
        <f t="shared" si="12"/>
        <v>2.1893317203358045</v>
      </c>
      <c r="N78" s="60">
        <v>3.8857854555888601E-3</v>
      </c>
      <c r="O78" s="79"/>
      <c r="P78" s="60"/>
      <c r="Q78" s="165"/>
      <c r="X78" s="176"/>
      <c r="Y78" s="176"/>
      <c r="Z78" s="176"/>
      <c r="AA78" s="176"/>
    </row>
    <row r="79" spans="1:27" ht="14" customHeight="1" x14ac:dyDescent="0.15">
      <c r="A79" s="8" t="s">
        <v>59</v>
      </c>
      <c r="B79" s="8" t="s">
        <v>75</v>
      </c>
      <c r="C79" s="8" t="s">
        <v>60</v>
      </c>
      <c r="D79" s="7" t="s">
        <v>578</v>
      </c>
      <c r="E79" s="8" t="s">
        <v>579</v>
      </c>
      <c r="F79" s="55">
        <v>126</v>
      </c>
      <c r="G79" s="55">
        <v>1.78222201425592E-2</v>
      </c>
      <c r="H79" s="55">
        <v>4.0456223039656999E-2</v>
      </c>
      <c r="I79" s="55">
        <f t="shared" si="8"/>
        <v>-6.1471977015168516E-2</v>
      </c>
      <c r="J79" s="55">
        <f t="shared" si="9"/>
        <v>9.7116417300286917E-2</v>
      </c>
      <c r="K79" s="55">
        <f t="shared" si="10"/>
        <v>1.0179819836099118</v>
      </c>
      <c r="L79" s="55">
        <f t="shared" si="11"/>
        <v>0.94037929760499062</v>
      </c>
      <c r="M79" s="55">
        <f t="shared" si="12"/>
        <v>1.1019886566980406</v>
      </c>
      <c r="N79" s="55">
        <v>0.65955256948060903</v>
      </c>
      <c r="O79" s="7"/>
      <c r="P79" s="55"/>
      <c r="Q79" s="6"/>
    </row>
    <row r="80" spans="1:27" ht="14" customHeight="1" x14ac:dyDescent="0.15">
      <c r="A80" s="8" t="s">
        <v>59</v>
      </c>
      <c r="B80" s="8" t="s">
        <v>75</v>
      </c>
      <c r="C80" s="8" t="s">
        <v>60</v>
      </c>
      <c r="D80" s="7"/>
      <c r="E80" s="8" t="s">
        <v>494</v>
      </c>
      <c r="F80" s="55">
        <v>126</v>
      </c>
      <c r="G80" s="55">
        <v>1.9171123142917201E-2</v>
      </c>
      <c r="H80" s="55">
        <v>3.4891570569261197E-2</v>
      </c>
      <c r="I80" s="55">
        <f t="shared" si="8"/>
        <v>-4.9216355172834736E-2</v>
      </c>
      <c r="J80" s="55">
        <f t="shared" si="9"/>
        <v>8.7558601458669144E-2</v>
      </c>
      <c r="K80" s="55">
        <f t="shared" si="10"/>
        <v>1.0193560691075885</v>
      </c>
      <c r="L80" s="55">
        <f t="shared" si="11"/>
        <v>0.95197514266960215</v>
      </c>
      <c r="M80" s="55">
        <f t="shared" si="12"/>
        <v>1.0915062264258157</v>
      </c>
      <c r="N80" s="55">
        <v>0.58269765806760099</v>
      </c>
      <c r="O80" s="7">
        <v>136.082179559953</v>
      </c>
      <c r="P80" s="55">
        <v>122</v>
      </c>
      <c r="Q80" s="6">
        <v>0.18106986763414301</v>
      </c>
    </row>
    <row r="81" spans="1:27" s="11" customFormat="1" ht="14" customHeight="1" x14ac:dyDescent="0.15">
      <c r="A81" s="78" t="s">
        <v>59</v>
      </c>
      <c r="B81" s="8" t="s">
        <v>75</v>
      </c>
      <c r="C81" s="78" t="s">
        <v>60</v>
      </c>
      <c r="D81" s="79"/>
      <c r="E81" s="78" t="s">
        <v>99</v>
      </c>
      <c r="F81" s="60">
        <v>126</v>
      </c>
      <c r="G81" s="60">
        <v>0.50140060618587301</v>
      </c>
      <c r="H81" s="60">
        <v>0.16581733508653401</v>
      </c>
      <c r="I81" s="60">
        <f t="shared" ref="I81:I103" si="13">G81-1.96*H81</f>
        <v>0.17639862941626633</v>
      </c>
      <c r="J81" s="60">
        <f t="shared" ref="J81:J103" si="14">G81+1.96*H81</f>
        <v>0.82640258295547975</v>
      </c>
      <c r="K81" s="60">
        <f t="shared" ref="K81:K103" si="15">EXP(G81)</f>
        <v>1.651032097812263</v>
      </c>
      <c r="L81" s="60">
        <f t="shared" si="11"/>
        <v>1.1929134942929436</v>
      </c>
      <c r="M81" s="60">
        <f t="shared" si="12"/>
        <v>2.2850835379492835</v>
      </c>
      <c r="N81" s="60">
        <v>2.4961071051631399E-3</v>
      </c>
      <c r="O81" s="79"/>
      <c r="P81" s="60"/>
      <c r="Q81" s="165"/>
      <c r="X81" s="176"/>
      <c r="Y81" s="176"/>
      <c r="Z81" s="176"/>
      <c r="AA81" s="176"/>
    </row>
    <row r="82" spans="1:27" ht="14" customHeight="1" thickBot="1" x14ac:dyDescent="0.2">
      <c r="A82" s="8" t="s">
        <v>59</v>
      </c>
      <c r="B82" s="8" t="s">
        <v>75</v>
      </c>
      <c r="C82" s="8" t="s">
        <v>60</v>
      </c>
      <c r="D82" s="4"/>
      <c r="E82" s="5" t="s">
        <v>576</v>
      </c>
      <c r="F82" s="3">
        <v>126</v>
      </c>
      <c r="G82" s="3">
        <v>-1.8663413091988201E-3</v>
      </c>
      <c r="H82" s="3">
        <v>1.9718875887714698E-3</v>
      </c>
      <c r="I82" s="3">
        <f t="shared" si="13"/>
        <v>-5.7312409831909005E-3</v>
      </c>
      <c r="J82" s="3">
        <f t="shared" si="14"/>
        <v>1.9985583647932608E-3</v>
      </c>
      <c r="K82" s="3">
        <f t="shared" si="15"/>
        <v>0.99813539922276506</v>
      </c>
      <c r="L82" s="3">
        <f t="shared" si="11"/>
        <v>0.99428515124752048</v>
      </c>
      <c r="M82" s="3">
        <f t="shared" si="12"/>
        <v>1.0020005568136792</v>
      </c>
      <c r="N82" s="3">
        <v>0.34390662520623599</v>
      </c>
      <c r="O82" s="4"/>
      <c r="P82" s="3"/>
      <c r="Q82" s="2"/>
    </row>
    <row r="83" spans="1:27" ht="14" customHeight="1" x14ac:dyDescent="0.15">
      <c r="A83" s="14" t="s">
        <v>120</v>
      </c>
      <c r="B83" s="14" t="s">
        <v>75</v>
      </c>
      <c r="C83" s="14" t="s">
        <v>128</v>
      </c>
      <c r="D83" s="1" t="s">
        <v>577</v>
      </c>
      <c r="E83" s="8" t="s">
        <v>579</v>
      </c>
      <c r="F83" s="1">
        <v>126</v>
      </c>
      <c r="G83" s="1">
        <v>3.30743775574104E-4</v>
      </c>
      <c r="H83" s="1">
        <v>3.2069016828462901E-2</v>
      </c>
      <c r="I83" s="1">
        <f t="shared" si="13"/>
        <v>-6.2524529208213192E-2</v>
      </c>
      <c r="J83" s="1">
        <f t="shared" si="14"/>
        <v>6.3186016759361391E-2</v>
      </c>
      <c r="K83" s="1">
        <f t="shared" si="15"/>
        <v>1.0003307984773273</v>
      </c>
      <c r="L83" s="1">
        <f t="shared" si="11"/>
        <v>0.93939002003747152</v>
      </c>
      <c r="M83" s="1">
        <f t="shared" si="12"/>
        <v>1.0652249704998691</v>
      </c>
      <c r="N83" s="1">
        <v>0.99177116419720501</v>
      </c>
      <c r="O83" s="7"/>
      <c r="P83" s="55"/>
      <c r="Q83" s="6"/>
    </row>
    <row r="84" spans="1:27" ht="14" customHeight="1" x14ac:dyDescent="0.15">
      <c r="A84" s="8" t="s">
        <v>120</v>
      </c>
      <c r="B84" s="8" t="s">
        <v>75</v>
      </c>
      <c r="C84" s="8" t="s">
        <v>128</v>
      </c>
      <c r="E84" s="8" t="s">
        <v>494</v>
      </c>
      <c r="F84" s="1">
        <v>126</v>
      </c>
      <c r="G84" s="1">
        <v>8.03699781432397E-3</v>
      </c>
      <c r="H84" s="1">
        <v>3.4220703502701198E-2</v>
      </c>
      <c r="I84" s="1">
        <f t="shared" si="13"/>
        <v>-5.903558105097037E-2</v>
      </c>
      <c r="J84" s="1">
        <f t="shared" si="14"/>
        <v>7.5109576679618317E-2</v>
      </c>
      <c r="K84" s="1">
        <f t="shared" si="15"/>
        <v>1.0080693811781305</v>
      </c>
      <c r="L84" s="1">
        <f t="shared" si="11"/>
        <v>0.94267322725622782</v>
      </c>
      <c r="M84" s="1">
        <f t="shared" si="12"/>
        <v>1.0780022683222388</v>
      </c>
      <c r="N84" s="1">
        <v>0.81431913426337099</v>
      </c>
      <c r="O84" s="7">
        <v>139.52837697048099</v>
      </c>
      <c r="P84" s="55">
        <v>123</v>
      </c>
      <c r="Q84" s="6">
        <v>0.14638610165836299</v>
      </c>
    </row>
    <row r="85" spans="1:27" s="11" customFormat="1" ht="14" customHeight="1" x14ac:dyDescent="0.15">
      <c r="A85" s="78" t="s">
        <v>120</v>
      </c>
      <c r="B85" s="8" t="s">
        <v>75</v>
      </c>
      <c r="C85" s="78" t="s">
        <v>128</v>
      </c>
      <c r="E85" s="78" t="s">
        <v>99</v>
      </c>
      <c r="F85" s="11">
        <v>126</v>
      </c>
      <c r="G85" s="11">
        <v>0.419633741500541</v>
      </c>
      <c r="H85" s="11">
        <v>0.16078201371541101</v>
      </c>
      <c r="I85" s="11">
        <f t="shared" si="13"/>
        <v>0.10450099461833545</v>
      </c>
      <c r="J85" s="11">
        <f t="shared" si="14"/>
        <v>0.7347664883827465</v>
      </c>
      <c r="K85" s="11">
        <f t="shared" si="15"/>
        <v>1.5214042263325629</v>
      </c>
      <c r="L85" s="11">
        <f t="shared" si="11"/>
        <v>1.1101564980476759</v>
      </c>
      <c r="M85" s="11">
        <f t="shared" si="12"/>
        <v>2.0849950650860221</v>
      </c>
      <c r="N85" s="11">
        <v>9.05542639276289E-3</v>
      </c>
      <c r="O85" s="79"/>
      <c r="P85" s="60"/>
      <c r="Q85" s="165"/>
      <c r="X85" s="176"/>
      <c r="Y85" s="176"/>
      <c r="Z85" s="176"/>
      <c r="AA85" s="176"/>
    </row>
    <row r="86" spans="1:27" ht="14" customHeight="1" x14ac:dyDescent="0.15">
      <c r="A86" s="8" t="s">
        <v>120</v>
      </c>
      <c r="B86" s="8" t="s">
        <v>75</v>
      </c>
      <c r="C86" s="8" t="s">
        <v>128</v>
      </c>
      <c r="D86" s="1" t="s">
        <v>578</v>
      </c>
      <c r="E86" s="8" t="s">
        <v>579</v>
      </c>
      <c r="F86" s="1">
        <v>126</v>
      </c>
      <c r="G86" s="1">
        <v>2.5840742629817601E-2</v>
      </c>
      <c r="H86" s="1">
        <v>4.0189979569084301E-2</v>
      </c>
      <c r="I86" s="1">
        <f t="shared" si="13"/>
        <v>-5.2931617325587627E-2</v>
      </c>
      <c r="J86" s="1">
        <f t="shared" si="14"/>
        <v>0.10461310258522283</v>
      </c>
      <c r="K86" s="1">
        <f t="shared" si="15"/>
        <v>1.0261775091278833</v>
      </c>
      <c r="L86" s="1">
        <f t="shared" si="11"/>
        <v>0.94844486746136414</v>
      </c>
      <c r="M86" s="1">
        <f t="shared" si="12"/>
        <v>1.1102809624121919</v>
      </c>
      <c r="N86" s="1">
        <v>0.52024693319375603</v>
      </c>
      <c r="O86" s="7"/>
      <c r="P86" s="55"/>
      <c r="Q86" s="6"/>
    </row>
    <row r="87" spans="1:27" ht="14" customHeight="1" x14ac:dyDescent="0.15">
      <c r="A87" s="8" t="s">
        <v>120</v>
      </c>
      <c r="B87" s="8" t="s">
        <v>75</v>
      </c>
      <c r="C87" s="8" t="s">
        <v>128</v>
      </c>
      <c r="E87" s="8" t="s">
        <v>494</v>
      </c>
      <c r="F87" s="1">
        <v>126</v>
      </c>
      <c r="G87" s="1">
        <v>1.4199972308795101E-2</v>
      </c>
      <c r="H87" s="1">
        <v>3.4703576597022702E-2</v>
      </c>
      <c r="I87" s="1">
        <f t="shared" si="13"/>
        <v>-5.3819037821369396E-2</v>
      </c>
      <c r="J87" s="1">
        <f t="shared" si="14"/>
        <v>8.2218982438959601E-2</v>
      </c>
      <c r="K87" s="1">
        <f t="shared" si="15"/>
        <v>1.0143012708263768</v>
      </c>
      <c r="L87" s="1">
        <f t="shared" si="11"/>
        <v>0.94760357139375773</v>
      </c>
      <c r="M87" s="1">
        <f t="shared" si="12"/>
        <v>1.085693531617667</v>
      </c>
      <c r="N87" s="1">
        <v>0.68240835634908603</v>
      </c>
      <c r="O87" s="7">
        <v>138.27339511562499</v>
      </c>
      <c r="P87" s="55">
        <v>122</v>
      </c>
      <c r="Q87" s="6">
        <v>0.14893374792271299</v>
      </c>
    </row>
    <row r="88" spans="1:27" s="11" customFormat="1" ht="14" customHeight="1" x14ac:dyDescent="0.15">
      <c r="A88" s="78" t="s">
        <v>120</v>
      </c>
      <c r="B88" s="8" t="s">
        <v>75</v>
      </c>
      <c r="C88" s="78" t="s">
        <v>128</v>
      </c>
      <c r="E88" s="78" t="s">
        <v>99</v>
      </c>
      <c r="F88" s="11">
        <v>126</v>
      </c>
      <c r="G88" s="11">
        <v>0.45773035507508397</v>
      </c>
      <c r="H88" s="11">
        <v>0.164739371533905</v>
      </c>
      <c r="I88" s="11">
        <f t="shared" si="13"/>
        <v>0.13484118686863017</v>
      </c>
      <c r="J88" s="11">
        <f t="shared" si="14"/>
        <v>0.78061952328153783</v>
      </c>
      <c r="K88" s="11">
        <f t="shared" si="15"/>
        <v>1.5804827764394955</v>
      </c>
      <c r="L88" s="11">
        <f t="shared" si="11"/>
        <v>1.1443550313133903</v>
      </c>
      <c r="M88" s="11">
        <f t="shared" si="12"/>
        <v>2.1828241570756206</v>
      </c>
      <c r="N88" s="11">
        <v>5.4608461108645199E-3</v>
      </c>
      <c r="O88" s="79"/>
      <c r="P88" s="60"/>
      <c r="Q88" s="165"/>
      <c r="X88" s="176"/>
      <c r="Y88" s="176"/>
      <c r="Z88" s="176"/>
      <c r="AA88" s="176"/>
    </row>
    <row r="89" spans="1:27" ht="14" customHeight="1" thickBot="1" x14ac:dyDescent="0.2">
      <c r="A89" s="5" t="s">
        <v>120</v>
      </c>
      <c r="B89" s="5" t="s">
        <v>75</v>
      </c>
      <c r="C89" s="5" t="s">
        <v>128</v>
      </c>
      <c r="E89" s="8" t="s">
        <v>576</v>
      </c>
      <c r="F89" s="1">
        <v>126</v>
      </c>
      <c r="G89" s="1">
        <v>-2.0616649982558798E-3</v>
      </c>
      <c r="H89" s="1">
        <v>1.9592451139884099E-3</v>
      </c>
      <c r="I89" s="1">
        <f t="shared" si="13"/>
        <v>-5.9017854216731631E-3</v>
      </c>
      <c r="J89" s="1">
        <f t="shared" si="14"/>
        <v>1.7784554251614034E-3</v>
      </c>
      <c r="K89" s="1">
        <f t="shared" si="15"/>
        <v>0.99794045877327409</v>
      </c>
      <c r="L89" s="1">
        <f t="shared" si="11"/>
        <v>0.99411559590348109</v>
      </c>
      <c r="M89" s="1">
        <f t="shared" si="12"/>
        <v>1.001780037814942</v>
      </c>
      <c r="N89" s="1">
        <v>0.29267331720682999</v>
      </c>
      <c r="O89" s="7"/>
      <c r="P89" s="55"/>
      <c r="Q89" s="6"/>
    </row>
    <row r="90" spans="1:27" ht="14" customHeight="1" x14ac:dyDescent="0.15">
      <c r="A90" s="8" t="s">
        <v>58</v>
      </c>
      <c r="B90" s="8" t="s">
        <v>75</v>
      </c>
      <c r="C90" s="8" t="s">
        <v>100</v>
      </c>
      <c r="D90" s="13" t="s">
        <v>577</v>
      </c>
      <c r="E90" s="14" t="s">
        <v>579</v>
      </c>
      <c r="F90" s="56">
        <v>126</v>
      </c>
      <c r="G90" s="56">
        <v>-2.0383225782240801E-2</v>
      </c>
      <c r="H90" s="56">
        <v>2.3144956871058501E-2</v>
      </c>
      <c r="I90" s="56">
        <f t="shared" si="13"/>
        <v>-6.5747341249515465E-2</v>
      </c>
      <c r="J90" s="56">
        <f t="shared" si="14"/>
        <v>2.4980889685033859E-2</v>
      </c>
      <c r="K90" s="56">
        <f t="shared" si="15"/>
        <v>0.97982310787120119</v>
      </c>
      <c r="L90" s="56">
        <f t="shared" si="11"/>
        <v>0.93636741582823024</v>
      </c>
      <c r="M90" s="56">
        <f t="shared" si="12"/>
        <v>1.0252955266167596</v>
      </c>
      <c r="N90" s="56">
        <v>0.378492795307943</v>
      </c>
      <c r="O90" s="13"/>
      <c r="P90" s="56"/>
      <c r="Q90" s="12"/>
    </row>
    <row r="91" spans="1:27" ht="14" customHeight="1" x14ac:dyDescent="0.15">
      <c r="A91" s="8" t="s">
        <v>58</v>
      </c>
      <c r="B91" s="8" t="s">
        <v>75</v>
      </c>
      <c r="C91" s="8" t="s">
        <v>100</v>
      </c>
      <c r="D91" s="7"/>
      <c r="E91" s="8" t="s">
        <v>494</v>
      </c>
      <c r="F91" s="55">
        <v>126</v>
      </c>
      <c r="G91" s="55">
        <v>3.9182188964501603E-2</v>
      </c>
      <c r="H91" s="55">
        <v>2.4695879800501301E-2</v>
      </c>
      <c r="I91" s="55">
        <f t="shared" si="13"/>
        <v>-9.2217354444809468E-3</v>
      </c>
      <c r="J91" s="55">
        <f t="shared" si="14"/>
        <v>8.7586113373484153E-2</v>
      </c>
      <c r="K91" s="55">
        <f t="shared" si="15"/>
        <v>1.0399599356153981</v>
      </c>
      <c r="L91" s="55">
        <f t="shared" si="11"/>
        <v>0.9908206543552438</v>
      </c>
      <c r="M91" s="55">
        <f t="shared" si="12"/>
        <v>1.0915362562652244</v>
      </c>
      <c r="N91" s="55">
        <v>0.112605964779733</v>
      </c>
      <c r="O91" s="7">
        <v>134.00499852143901</v>
      </c>
      <c r="P91" s="55">
        <v>123</v>
      </c>
      <c r="Q91" s="6">
        <v>0.23454227779058801</v>
      </c>
    </row>
    <row r="92" spans="1:27" s="11" customFormat="1" ht="14" customHeight="1" x14ac:dyDescent="0.15">
      <c r="A92" s="78" t="s">
        <v>58</v>
      </c>
      <c r="B92" s="8" t="s">
        <v>75</v>
      </c>
      <c r="C92" s="78" t="s">
        <v>100</v>
      </c>
      <c r="D92" s="79"/>
      <c r="E92" s="78" t="s">
        <v>99</v>
      </c>
      <c r="F92" s="60">
        <v>126</v>
      </c>
      <c r="G92" s="60">
        <v>0.38230884417246602</v>
      </c>
      <c r="H92" s="60">
        <v>0.11614297979050001</v>
      </c>
      <c r="I92" s="60">
        <f t="shared" si="13"/>
        <v>0.15466860378308603</v>
      </c>
      <c r="J92" s="60">
        <f t="shared" si="14"/>
        <v>0.60994908456184604</v>
      </c>
      <c r="K92" s="60">
        <f t="shared" si="15"/>
        <v>1.4656646772334989</v>
      </c>
      <c r="L92" s="60">
        <f t="shared" si="11"/>
        <v>1.1672710677851974</v>
      </c>
      <c r="M92" s="60">
        <f t="shared" si="12"/>
        <v>1.8403376947960861</v>
      </c>
      <c r="N92" s="60">
        <v>9.9580738580601911E-4</v>
      </c>
      <c r="O92" s="79"/>
      <c r="P92" s="60"/>
      <c r="Q92" s="165"/>
      <c r="X92" s="176"/>
      <c r="Y92" s="176"/>
      <c r="Z92" s="176"/>
      <c r="AA92" s="176"/>
    </row>
    <row r="93" spans="1:27" ht="14" customHeight="1" x14ac:dyDescent="0.15">
      <c r="A93" s="8" t="s">
        <v>58</v>
      </c>
      <c r="B93" s="8" t="s">
        <v>75</v>
      </c>
      <c r="C93" s="8" t="s">
        <v>100</v>
      </c>
      <c r="D93" s="7" t="s">
        <v>578</v>
      </c>
      <c r="E93" s="8" t="s">
        <v>579</v>
      </c>
      <c r="F93" s="55">
        <v>126</v>
      </c>
      <c r="G93" s="55">
        <v>-1.9178763995118399E-2</v>
      </c>
      <c r="H93" s="55">
        <v>2.9119658319134899E-2</v>
      </c>
      <c r="I93" s="55">
        <f t="shared" si="13"/>
        <v>-7.6253294300622804E-2</v>
      </c>
      <c r="J93" s="55">
        <f t="shared" si="14"/>
        <v>3.7895766310385999E-2</v>
      </c>
      <c r="K93" s="55">
        <f t="shared" si="15"/>
        <v>0.98100397837671116</v>
      </c>
      <c r="L93" s="55">
        <f t="shared" si="11"/>
        <v>0.92658147902536414</v>
      </c>
      <c r="M93" s="55">
        <f t="shared" si="12"/>
        <v>1.0386229677321133</v>
      </c>
      <c r="N93" s="55">
        <v>0.510140376114956</v>
      </c>
      <c r="O93" s="7"/>
      <c r="P93" s="55"/>
      <c r="Q93" s="6"/>
    </row>
    <row r="94" spans="1:27" ht="14" customHeight="1" x14ac:dyDescent="0.15">
      <c r="A94" s="8" t="s">
        <v>58</v>
      </c>
      <c r="B94" s="8" t="s">
        <v>75</v>
      </c>
      <c r="C94" s="8" t="s">
        <v>100</v>
      </c>
      <c r="D94" s="7"/>
      <c r="E94" s="8" t="s">
        <v>494</v>
      </c>
      <c r="F94" s="55">
        <v>126</v>
      </c>
      <c r="G94" s="55">
        <v>3.9474833523147103E-2</v>
      </c>
      <c r="H94" s="55">
        <v>2.51602423152366E-2</v>
      </c>
      <c r="I94" s="55">
        <f t="shared" si="13"/>
        <v>-9.8392414147166346E-3</v>
      </c>
      <c r="J94" s="55">
        <f t="shared" si="14"/>
        <v>8.878890846101084E-2</v>
      </c>
      <c r="K94" s="55">
        <f t="shared" si="15"/>
        <v>1.0402643187676295</v>
      </c>
      <c r="L94" s="55">
        <f t="shared" si="11"/>
        <v>0.99020900555357583</v>
      </c>
      <c r="M94" s="55">
        <f t="shared" si="12"/>
        <v>1.0928499406002725</v>
      </c>
      <c r="N94" s="55">
        <v>0.116662633981896</v>
      </c>
      <c r="O94" s="7">
        <v>133.99982332075001</v>
      </c>
      <c r="P94" s="55">
        <v>122</v>
      </c>
      <c r="Q94" s="6">
        <v>0.21571910014555701</v>
      </c>
    </row>
    <row r="95" spans="1:27" s="11" customFormat="1" ht="14" customHeight="1" x14ac:dyDescent="0.15">
      <c r="A95" s="78" t="s">
        <v>58</v>
      </c>
      <c r="B95" s="8" t="s">
        <v>75</v>
      </c>
      <c r="C95" s="78" t="s">
        <v>100</v>
      </c>
      <c r="D95" s="79"/>
      <c r="E95" s="78" t="s">
        <v>99</v>
      </c>
      <c r="F95" s="60">
        <v>126</v>
      </c>
      <c r="G95" s="60">
        <v>0.38411835048002901</v>
      </c>
      <c r="H95" s="60">
        <v>0.11955817759694801</v>
      </c>
      <c r="I95" s="60">
        <f t="shared" si="13"/>
        <v>0.14978432239001094</v>
      </c>
      <c r="J95" s="60">
        <f t="shared" si="14"/>
        <v>0.61845237857004709</v>
      </c>
      <c r="K95" s="60">
        <f t="shared" si="15"/>
        <v>1.4683192076822067</v>
      </c>
      <c r="L95" s="60">
        <f t="shared" si="11"/>
        <v>1.1615836881160893</v>
      </c>
      <c r="M95" s="60">
        <f t="shared" si="12"/>
        <v>1.8560533500131553</v>
      </c>
      <c r="N95" s="60">
        <v>1.31440755638774E-3</v>
      </c>
      <c r="O95" s="79"/>
      <c r="P95" s="60"/>
      <c r="Q95" s="165"/>
      <c r="X95" s="176"/>
      <c r="Y95" s="176"/>
      <c r="Z95" s="176"/>
      <c r="AA95" s="176"/>
    </row>
    <row r="96" spans="1:27" ht="14" customHeight="1" thickBot="1" x14ac:dyDescent="0.2">
      <c r="A96" s="8" t="s">
        <v>58</v>
      </c>
      <c r="B96" s="8" t="s">
        <v>75</v>
      </c>
      <c r="C96" s="8" t="s">
        <v>100</v>
      </c>
      <c r="D96" s="4"/>
      <c r="E96" s="5" t="s">
        <v>576</v>
      </c>
      <c r="F96" s="3">
        <v>126</v>
      </c>
      <c r="G96" s="57">
        <v>-9.7548308165466095E-5</v>
      </c>
      <c r="H96" s="3">
        <v>1.4211121127541001E-3</v>
      </c>
      <c r="I96" s="3">
        <f t="shared" si="13"/>
        <v>-2.8829280491635021E-3</v>
      </c>
      <c r="J96" s="3">
        <f t="shared" si="14"/>
        <v>2.68783143283257E-3</v>
      </c>
      <c r="K96" s="3">
        <f t="shared" si="15"/>
        <v>0.99990245644951603</v>
      </c>
      <c r="L96" s="3">
        <f t="shared" si="11"/>
        <v>0.99712122359731381</v>
      </c>
      <c r="M96" s="3">
        <f t="shared" si="12"/>
        <v>1.0026914468902592</v>
      </c>
      <c r="N96" s="3">
        <v>0.94527440138843499</v>
      </c>
      <c r="O96" s="4"/>
      <c r="P96" s="3"/>
      <c r="Q96" s="2"/>
    </row>
    <row r="97" spans="1:27" ht="14" customHeight="1" x14ac:dyDescent="0.15">
      <c r="A97" s="14" t="s">
        <v>119</v>
      </c>
      <c r="B97" s="14" t="s">
        <v>75</v>
      </c>
      <c r="C97" s="14" t="s">
        <v>118</v>
      </c>
      <c r="D97" s="1" t="s">
        <v>577</v>
      </c>
      <c r="E97" s="8" t="s">
        <v>579</v>
      </c>
      <c r="F97" s="1">
        <v>126</v>
      </c>
      <c r="G97" s="1">
        <v>-1.74978593320562E-2</v>
      </c>
      <c r="H97" s="1">
        <v>2.8312326289374801E-2</v>
      </c>
      <c r="I97" s="1">
        <f t="shared" si="13"/>
        <v>-7.2990018859230815E-2</v>
      </c>
      <c r="J97" s="1">
        <f t="shared" si="14"/>
        <v>3.7994300195118409E-2</v>
      </c>
      <c r="K97" s="1">
        <f t="shared" si="15"/>
        <v>0.98265433919946543</v>
      </c>
      <c r="L97" s="1">
        <f t="shared" si="11"/>
        <v>0.92961010854884141</v>
      </c>
      <c r="M97" s="1">
        <f t="shared" si="12"/>
        <v>1.0387253123300189</v>
      </c>
      <c r="N97" s="1">
        <v>0.53655574220800195</v>
      </c>
      <c r="O97" s="7"/>
      <c r="P97" s="55"/>
      <c r="Q97" s="6"/>
    </row>
    <row r="98" spans="1:27" ht="14" customHeight="1" x14ac:dyDescent="0.15">
      <c r="A98" s="8" t="s">
        <v>119</v>
      </c>
      <c r="B98" s="8" t="s">
        <v>75</v>
      </c>
      <c r="C98" s="8" t="s">
        <v>118</v>
      </c>
      <c r="E98" s="8" t="s">
        <v>494</v>
      </c>
      <c r="F98" s="1">
        <v>126</v>
      </c>
      <c r="G98" s="1">
        <v>5.12140332361678E-2</v>
      </c>
      <c r="H98" s="1">
        <v>3.02311028569884E-2</v>
      </c>
      <c r="I98" s="1">
        <f t="shared" si="13"/>
        <v>-8.0389283635294642E-3</v>
      </c>
      <c r="J98" s="1">
        <f t="shared" si="14"/>
        <v>0.11046699483586506</v>
      </c>
      <c r="K98" s="1">
        <f t="shared" si="15"/>
        <v>1.0525481494628415</v>
      </c>
      <c r="L98" s="1">
        <f t="shared" si="11"/>
        <v>0.99199329740970854</v>
      </c>
      <c r="M98" s="1">
        <f t="shared" si="12"/>
        <v>1.1167994882934069</v>
      </c>
      <c r="N98" s="1">
        <v>9.0249287143149004E-2</v>
      </c>
      <c r="O98" s="7">
        <v>149.4277099025</v>
      </c>
      <c r="P98" s="55">
        <v>123</v>
      </c>
      <c r="Q98" s="6">
        <v>5.2693432575145902E-2</v>
      </c>
    </row>
    <row r="99" spans="1:27" s="11" customFormat="1" ht="14" customHeight="1" x14ac:dyDescent="0.15">
      <c r="A99" s="78" t="s">
        <v>119</v>
      </c>
      <c r="B99" s="8" t="s">
        <v>75</v>
      </c>
      <c r="C99" s="78" t="s">
        <v>118</v>
      </c>
      <c r="E99" s="78" t="s">
        <v>99</v>
      </c>
      <c r="F99" s="11">
        <v>126</v>
      </c>
      <c r="G99" s="11">
        <v>0.41101495999698001</v>
      </c>
      <c r="H99" s="11">
        <v>0.142149056581413</v>
      </c>
      <c r="I99" s="11">
        <f t="shared" si="13"/>
        <v>0.13240280909741053</v>
      </c>
      <c r="J99" s="11">
        <f t="shared" si="14"/>
        <v>0.68962711089654949</v>
      </c>
      <c r="K99" s="11">
        <f t="shared" si="15"/>
        <v>1.5083479212696207</v>
      </c>
      <c r="L99" s="11">
        <f t="shared" si="11"/>
        <v>1.1415680606671597</v>
      </c>
      <c r="M99" s="11">
        <f t="shared" si="12"/>
        <v>1.9929722370374965</v>
      </c>
      <c r="N99" s="11">
        <v>3.8348517210946898E-3</v>
      </c>
      <c r="O99" s="79"/>
      <c r="P99" s="60"/>
      <c r="Q99" s="165"/>
      <c r="X99" s="176"/>
      <c r="Y99" s="176"/>
      <c r="Z99" s="176"/>
      <c r="AA99" s="176"/>
    </row>
    <row r="100" spans="1:27" ht="14" customHeight="1" x14ac:dyDescent="0.15">
      <c r="A100" s="8" t="s">
        <v>119</v>
      </c>
      <c r="B100" s="8" t="s">
        <v>75</v>
      </c>
      <c r="C100" s="8" t="s">
        <v>118</v>
      </c>
      <c r="D100" s="1" t="s">
        <v>578</v>
      </c>
      <c r="E100" s="8" t="s">
        <v>579</v>
      </c>
      <c r="F100" s="1">
        <v>126</v>
      </c>
      <c r="G100" s="1">
        <v>-3.6626486052785297E-2</v>
      </c>
      <c r="H100" s="1">
        <v>3.5499585809466098E-2</v>
      </c>
      <c r="I100" s="1">
        <f t="shared" si="13"/>
        <v>-0.10620567423933885</v>
      </c>
      <c r="J100" s="1">
        <f t="shared" si="14"/>
        <v>3.2952702133768254E-2</v>
      </c>
      <c r="K100" s="1">
        <f t="shared" si="15"/>
        <v>0.96403614905708934</v>
      </c>
      <c r="L100" s="1">
        <f t="shared" si="11"/>
        <v>0.89923967861796672</v>
      </c>
      <c r="M100" s="1">
        <f t="shared" si="12"/>
        <v>1.0335016556622103</v>
      </c>
      <c r="N100" s="1">
        <v>0.30219204088379198</v>
      </c>
      <c r="O100" s="7"/>
      <c r="P100" s="55"/>
      <c r="Q100" s="6"/>
    </row>
    <row r="101" spans="1:27" ht="14" customHeight="1" x14ac:dyDescent="0.15">
      <c r="A101" s="8" t="s">
        <v>119</v>
      </c>
      <c r="B101" s="8" t="s">
        <v>75</v>
      </c>
      <c r="C101" s="8" t="s">
        <v>118</v>
      </c>
      <c r="E101" s="8" t="s">
        <v>494</v>
      </c>
      <c r="F101" s="1">
        <v>126</v>
      </c>
      <c r="G101" s="1">
        <v>4.6574452682264102E-2</v>
      </c>
      <c r="H101" s="1">
        <v>3.06970911182789E-2</v>
      </c>
      <c r="I101" s="1">
        <f t="shared" si="13"/>
        <v>-1.3591845909562542E-2</v>
      </c>
      <c r="J101" s="1">
        <f t="shared" si="14"/>
        <v>0.10674075127409074</v>
      </c>
      <c r="K101" s="1">
        <f t="shared" si="15"/>
        <v>1.0476760784590511</v>
      </c>
      <c r="L101" s="1">
        <f t="shared" si="11"/>
        <v>0.98650010615717643</v>
      </c>
      <c r="M101" s="1">
        <f t="shared" si="12"/>
        <v>1.1126457650887003</v>
      </c>
      <c r="N101" s="1">
        <v>0.129209404550785</v>
      </c>
      <c r="O101" s="7">
        <v>148.454128257988</v>
      </c>
      <c r="P101" s="55">
        <v>122</v>
      </c>
      <c r="Q101" s="6">
        <v>5.1911705772690803E-2</v>
      </c>
    </row>
    <row r="102" spans="1:27" s="11" customFormat="1" ht="14" customHeight="1" x14ac:dyDescent="0.15">
      <c r="A102" s="78" t="s">
        <v>119</v>
      </c>
      <c r="B102" s="8" t="s">
        <v>75</v>
      </c>
      <c r="C102" s="78" t="s">
        <v>118</v>
      </c>
      <c r="D102" s="79"/>
      <c r="E102" s="78" t="s">
        <v>99</v>
      </c>
      <c r="F102" s="60">
        <v>126</v>
      </c>
      <c r="G102" s="60">
        <v>0.38232353575615202</v>
      </c>
      <c r="H102" s="60">
        <v>0.145835960769542</v>
      </c>
      <c r="I102" s="60">
        <f t="shared" si="13"/>
        <v>9.6485052647849734E-2</v>
      </c>
      <c r="J102" s="60">
        <f t="shared" si="14"/>
        <v>0.66816201886445437</v>
      </c>
      <c r="K102" s="60">
        <f t="shared" si="15"/>
        <v>1.4656862103269372</v>
      </c>
      <c r="L102" s="60">
        <f t="shared" si="11"/>
        <v>1.1012931196046869</v>
      </c>
      <c r="M102" s="60">
        <f t="shared" si="12"/>
        <v>1.9506487681623363</v>
      </c>
      <c r="N102" s="60">
        <v>8.7518116043352693E-3</v>
      </c>
      <c r="O102" s="79"/>
      <c r="P102" s="60"/>
      <c r="Q102" s="165"/>
      <c r="X102" s="176"/>
      <c r="Y102" s="176"/>
      <c r="Z102" s="176"/>
      <c r="AA102" s="176"/>
    </row>
    <row r="103" spans="1:27" ht="14" customHeight="1" thickBot="1" x14ac:dyDescent="0.2">
      <c r="A103" s="5" t="s">
        <v>119</v>
      </c>
      <c r="B103" s="5" t="s">
        <v>75</v>
      </c>
      <c r="C103" s="5" t="s">
        <v>118</v>
      </c>
      <c r="D103" s="4"/>
      <c r="E103" s="5" t="s">
        <v>576</v>
      </c>
      <c r="F103" s="3">
        <v>126</v>
      </c>
      <c r="G103" s="3">
        <v>1.54967869612413E-3</v>
      </c>
      <c r="H103" s="3">
        <v>1.73249383659508E-3</v>
      </c>
      <c r="I103" s="3">
        <f t="shared" si="13"/>
        <v>-1.8460092236022268E-3</v>
      </c>
      <c r="J103" s="3">
        <f t="shared" si="14"/>
        <v>4.9453666158504866E-3</v>
      </c>
      <c r="K103" s="3">
        <f t="shared" si="15"/>
        <v>1.001550880068655</v>
      </c>
      <c r="L103" s="3">
        <f t="shared" si="11"/>
        <v>0.99815569360345191</v>
      </c>
      <c r="M103" s="3">
        <f t="shared" si="12"/>
        <v>1.0049576151241306</v>
      </c>
      <c r="N103" s="3">
        <v>0.371065863968502</v>
      </c>
      <c r="O103" s="4"/>
      <c r="P103" s="3"/>
      <c r="Q103" s="2"/>
    </row>
    <row r="104" spans="1:27" ht="14" customHeight="1" x14ac:dyDescent="0.15">
      <c r="A104" s="8" t="s">
        <v>136</v>
      </c>
      <c r="B104" s="8" t="s">
        <v>497</v>
      </c>
      <c r="C104" s="8" t="s">
        <v>104</v>
      </c>
      <c r="D104" s="13" t="s">
        <v>577</v>
      </c>
      <c r="E104" s="14" t="s">
        <v>579</v>
      </c>
      <c r="F104" s="56">
        <v>101</v>
      </c>
      <c r="G104" s="56">
        <v>-6.0119299903154601E-2</v>
      </c>
      <c r="H104" s="56">
        <v>0.108135306102774</v>
      </c>
      <c r="I104" s="56">
        <f t="shared" ref="I104:I130" si="16">G104-1.96*H104</f>
        <v>-0.27206449986459164</v>
      </c>
      <c r="J104" s="56">
        <f t="shared" ref="J104:J130" si="17">G104+1.96*H104</f>
        <v>0.15182590005828245</v>
      </c>
      <c r="K104" s="56">
        <f t="shared" ref="K104:K130" si="18">EXP(G104)</f>
        <v>0.94165218786814742</v>
      </c>
      <c r="L104" s="56">
        <f t="shared" ref="L104:L152" si="19">EXP(I104)</f>
        <v>0.76180512317787008</v>
      </c>
      <c r="M104" s="56">
        <f t="shared" ref="M104:M152" si="20">EXP(J104)</f>
        <v>1.1639575738450838</v>
      </c>
      <c r="N104" s="56">
        <v>0.578235701746173</v>
      </c>
      <c r="O104" s="13"/>
      <c r="P104" s="56"/>
      <c r="Q104" s="12"/>
    </row>
    <row r="105" spans="1:27" ht="14" customHeight="1" x14ac:dyDescent="0.15">
      <c r="A105" s="8" t="s">
        <v>136</v>
      </c>
      <c r="B105" s="8" t="s">
        <v>497</v>
      </c>
      <c r="C105" s="8" t="s">
        <v>104</v>
      </c>
      <c r="D105" s="7"/>
      <c r="E105" s="8" t="s">
        <v>494</v>
      </c>
      <c r="F105" s="55">
        <v>101</v>
      </c>
      <c r="G105" s="55">
        <v>-0.108943400113352</v>
      </c>
      <c r="H105" s="55">
        <v>0.123671632535412</v>
      </c>
      <c r="I105" s="55">
        <f t="shared" si="16"/>
        <v>-0.35133979988275948</v>
      </c>
      <c r="J105" s="55">
        <f t="shared" si="17"/>
        <v>0.1334529996560555</v>
      </c>
      <c r="K105" s="55">
        <f t="shared" si="18"/>
        <v>0.89678117377460587</v>
      </c>
      <c r="L105" s="55">
        <f t="shared" si="19"/>
        <v>0.70374458089636927</v>
      </c>
      <c r="M105" s="55">
        <f t="shared" si="20"/>
        <v>1.1427675544047786</v>
      </c>
      <c r="N105" s="55">
        <v>0.37836731231064602</v>
      </c>
      <c r="O105" s="7">
        <v>99.282367766565898</v>
      </c>
      <c r="P105" s="55">
        <v>198</v>
      </c>
      <c r="Q105" s="6">
        <v>0.44480733429180702</v>
      </c>
    </row>
    <row r="106" spans="1:27" ht="14" customHeight="1" x14ac:dyDescent="0.15">
      <c r="A106" s="8" t="s">
        <v>136</v>
      </c>
      <c r="B106" s="8" t="s">
        <v>497</v>
      </c>
      <c r="C106" s="8" t="s">
        <v>104</v>
      </c>
      <c r="D106" s="7"/>
      <c r="E106" s="8" t="s">
        <v>99</v>
      </c>
      <c r="F106" s="55">
        <v>101</v>
      </c>
      <c r="G106" s="55">
        <v>0.76367097392087702</v>
      </c>
      <c r="H106" s="55">
        <v>0.553413921399454</v>
      </c>
      <c r="I106" s="55">
        <f t="shared" si="16"/>
        <v>-0.32102031202205283</v>
      </c>
      <c r="J106" s="55">
        <f t="shared" si="17"/>
        <v>1.8483622598638068</v>
      </c>
      <c r="K106" s="55">
        <f t="shared" si="18"/>
        <v>2.1461402021423797</v>
      </c>
      <c r="L106" s="55">
        <f t="shared" si="19"/>
        <v>0.72540851632671532</v>
      </c>
      <c r="M106" s="55">
        <f t="shared" si="20"/>
        <v>6.3494123153873794</v>
      </c>
      <c r="N106" s="55">
        <v>0.167609032492191</v>
      </c>
      <c r="O106" s="7"/>
      <c r="P106" s="55"/>
      <c r="Q106" s="6"/>
    </row>
    <row r="107" spans="1:27" ht="14" customHeight="1" x14ac:dyDescent="0.15">
      <c r="A107" s="8" t="s">
        <v>136</v>
      </c>
      <c r="B107" s="8" t="s">
        <v>497</v>
      </c>
      <c r="C107" s="8" t="s">
        <v>104</v>
      </c>
      <c r="D107" s="7" t="s">
        <v>578</v>
      </c>
      <c r="E107" s="8" t="s">
        <v>579</v>
      </c>
      <c r="F107" s="55">
        <v>101</v>
      </c>
      <c r="G107" s="55">
        <v>-9.9726304217189199E-2</v>
      </c>
      <c r="H107" s="55">
        <v>0.134012988826997</v>
      </c>
      <c r="I107" s="55">
        <f t="shared" si="16"/>
        <v>-0.36239176231810333</v>
      </c>
      <c r="J107" s="55">
        <f t="shared" si="17"/>
        <v>0.16293915388372493</v>
      </c>
      <c r="K107" s="55">
        <f t="shared" si="18"/>
        <v>0.90508510211490323</v>
      </c>
      <c r="L107" s="55">
        <f t="shared" si="19"/>
        <v>0.69600964407222699</v>
      </c>
      <c r="M107" s="55">
        <f t="shared" si="20"/>
        <v>1.176965073755984</v>
      </c>
      <c r="N107" s="55">
        <v>0.45678330205514001</v>
      </c>
      <c r="O107" s="7"/>
      <c r="P107" s="55"/>
      <c r="Q107" s="6"/>
    </row>
    <row r="108" spans="1:27" ht="14" customHeight="1" x14ac:dyDescent="0.15">
      <c r="A108" s="8" t="s">
        <v>136</v>
      </c>
      <c r="B108" s="8" t="s">
        <v>497</v>
      </c>
      <c r="C108" s="8" t="s">
        <v>104</v>
      </c>
      <c r="D108" s="7"/>
      <c r="E108" s="8" t="s">
        <v>494</v>
      </c>
      <c r="F108" s="55">
        <v>101</v>
      </c>
      <c r="G108" s="55">
        <v>-0.123342791311221</v>
      </c>
      <c r="H108" s="55">
        <v>0.127390621448776</v>
      </c>
      <c r="I108" s="55">
        <f t="shared" si="16"/>
        <v>-0.37302840935082193</v>
      </c>
      <c r="J108" s="55">
        <f t="shared" si="17"/>
        <v>0.12634282672837996</v>
      </c>
      <c r="K108" s="55">
        <f t="shared" si="18"/>
        <v>0.88396059660762194</v>
      </c>
      <c r="L108" s="55">
        <f t="shared" si="19"/>
        <v>0.68864566858966225</v>
      </c>
      <c r="M108" s="55">
        <f t="shared" si="20"/>
        <v>1.1346710971916405</v>
      </c>
      <c r="N108" s="55">
        <v>0.33293198504760102</v>
      </c>
      <c r="O108" s="7">
        <v>99.023091059651506</v>
      </c>
      <c r="P108" s="55">
        <v>197</v>
      </c>
      <c r="Q108" s="6">
        <v>0.42384888991949998</v>
      </c>
    </row>
    <row r="109" spans="1:27" ht="14" customHeight="1" x14ac:dyDescent="0.15">
      <c r="A109" s="8" t="s">
        <v>136</v>
      </c>
      <c r="B109" s="8" t="s">
        <v>497</v>
      </c>
      <c r="C109" s="8" t="s">
        <v>104</v>
      </c>
      <c r="D109" s="7"/>
      <c r="E109" s="8" t="s">
        <v>99</v>
      </c>
      <c r="F109" s="55">
        <v>101</v>
      </c>
      <c r="G109" s="55">
        <v>0.70519530719832002</v>
      </c>
      <c r="H109" s="55">
        <v>0.56752057073255802</v>
      </c>
      <c r="I109" s="55">
        <f t="shared" si="16"/>
        <v>-0.4071450114374936</v>
      </c>
      <c r="J109" s="55">
        <f t="shared" si="17"/>
        <v>1.8175356258341338</v>
      </c>
      <c r="K109" s="55">
        <f t="shared" si="18"/>
        <v>2.0242419953504385</v>
      </c>
      <c r="L109" s="55">
        <f t="shared" si="19"/>
        <v>0.66554767127897663</v>
      </c>
      <c r="M109" s="55">
        <f t="shared" si="20"/>
        <v>6.1566674072588849</v>
      </c>
      <c r="N109" s="55">
        <v>0.21401900795763901</v>
      </c>
      <c r="O109" s="7"/>
      <c r="P109" s="55"/>
      <c r="Q109" s="6"/>
    </row>
    <row r="110" spans="1:27" ht="14" customHeight="1" thickBot="1" x14ac:dyDescent="0.2">
      <c r="A110" s="8" t="s">
        <v>136</v>
      </c>
      <c r="B110" s="8" t="s">
        <v>497</v>
      </c>
      <c r="C110" s="8" t="s">
        <v>104</v>
      </c>
      <c r="D110" s="4"/>
      <c r="E110" s="5" t="s">
        <v>576</v>
      </c>
      <c r="F110" s="3">
        <v>101</v>
      </c>
      <c r="G110" s="3">
        <v>3.60148158645795E-3</v>
      </c>
      <c r="H110" s="3">
        <v>7.1463094805146602E-3</v>
      </c>
      <c r="I110" s="3">
        <f t="shared" si="16"/>
        <v>-1.0405284995350783E-2</v>
      </c>
      <c r="J110" s="3">
        <f t="shared" si="17"/>
        <v>1.7608248168266685E-2</v>
      </c>
      <c r="K110" s="3">
        <f t="shared" si="18"/>
        <v>1.0036079747138864</v>
      </c>
      <c r="L110" s="3">
        <f t="shared" si="19"/>
        <v>0.98964866270669327</v>
      </c>
      <c r="M110" s="3">
        <f t="shared" si="20"/>
        <v>1.0177641872970689</v>
      </c>
      <c r="N110" s="3">
        <v>0.61428678565244899</v>
      </c>
      <c r="O110" s="4"/>
      <c r="P110" s="3"/>
      <c r="Q110" s="2"/>
    </row>
    <row r="111" spans="1:27" ht="14" customHeight="1" x14ac:dyDescent="0.15">
      <c r="A111" s="14" t="s">
        <v>599</v>
      </c>
      <c r="B111" s="14" t="s">
        <v>497</v>
      </c>
      <c r="C111" s="14" t="s">
        <v>106</v>
      </c>
      <c r="D111" s="1" t="s">
        <v>577</v>
      </c>
      <c r="E111" s="8" t="s">
        <v>579</v>
      </c>
      <c r="F111" s="1">
        <v>101</v>
      </c>
      <c r="G111" s="1">
        <v>-6.6971489449798693E-2</v>
      </c>
      <c r="H111" s="1">
        <v>6.1574396379241898E-2</v>
      </c>
      <c r="I111" s="1">
        <f t="shared" si="16"/>
        <v>-0.18765730635311281</v>
      </c>
      <c r="J111" s="1">
        <f t="shared" si="17"/>
        <v>5.3714327453515426E-2</v>
      </c>
      <c r="K111" s="1">
        <f t="shared" si="18"/>
        <v>0.93522186464660328</v>
      </c>
      <c r="L111" s="1">
        <f t="shared" si="19"/>
        <v>0.82889871688993966</v>
      </c>
      <c r="M111" s="1">
        <f t="shared" si="20"/>
        <v>1.0551831222453243</v>
      </c>
      <c r="N111" s="1">
        <v>0.27674895130331001</v>
      </c>
      <c r="O111" s="7"/>
      <c r="P111" s="55"/>
      <c r="Q111" s="6"/>
    </row>
    <row r="112" spans="1:27" ht="14" customHeight="1" x14ac:dyDescent="0.15">
      <c r="A112" s="8" t="s">
        <v>599</v>
      </c>
      <c r="B112" s="8" t="s">
        <v>497</v>
      </c>
      <c r="C112" s="8" t="s">
        <v>106</v>
      </c>
      <c r="E112" s="8" t="s">
        <v>494</v>
      </c>
      <c r="F112" s="1">
        <v>101</v>
      </c>
      <c r="G112" s="1">
        <v>1.8946259350890799E-2</v>
      </c>
      <c r="H112" s="1">
        <v>6.9880568006661703E-2</v>
      </c>
      <c r="I112" s="1">
        <f t="shared" si="16"/>
        <v>-0.11801965394216614</v>
      </c>
      <c r="J112" s="1">
        <f t="shared" si="17"/>
        <v>0.15591217264394774</v>
      </c>
      <c r="K112" s="1">
        <f t="shared" si="18"/>
        <v>1.0191268786057524</v>
      </c>
      <c r="L112" s="1">
        <f t="shared" si="19"/>
        <v>0.88867858640543651</v>
      </c>
      <c r="M112" s="1">
        <f t="shared" si="20"/>
        <v>1.1687235526825901</v>
      </c>
      <c r="N112" s="1">
        <v>0.78629610101637704</v>
      </c>
      <c r="O112" s="7">
        <v>103.628928650624</v>
      </c>
      <c r="P112" s="55">
        <v>198</v>
      </c>
      <c r="Q112" s="6">
        <v>0.329231877702089</v>
      </c>
    </row>
    <row r="113" spans="1:27" s="11" customFormat="1" ht="14" customHeight="1" x14ac:dyDescent="0.15">
      <c r="A113" s="78" t="s">
        <v>599</v>
      </c>
      <c r="B113" s="8" t="s">
        <v>497</v>
      </c>
      <c r="C113" s="78" t="s">
        <v>106</v>
      </c>
      <c r="E113" s="78" t="s">
        <v>99</v>
      </c>
      <c r="F113" s="11">
        <v>101</v>
      </c>
      <c r="G113" s="11">
        <v>1.1481388469343199</v>
      </c>
      <c r="H113" s="11">
        <v>0.30724031324359102</v>
      </c>
      <c r="I113" s="11">
        <f t="shared" si="16"/>
        <v>0.54594783297688154</v>
      </c>
      <c r="J113" s="11">
        <f t="shared" si="17"/>
        <v>1.7503298608917581</v>
      </c>
      <c r="K113" s="11">
        <f t="shared" si="18"/>
        <v>3.1523204956996564</v>
      </c>
      <c r="L113" s="11">
        <f t="shared" si="19"/>
        <v>1.726243798001452</v>
      </c>
      <c r="M113" s="11">
        <f t="shared" si="20"/>
        <v>5.7565012074845798</v>
      </c>
      <c r="N113" s="11">
        <v>1.86272793999496E-4</v>
      </c>
      <c r="O113" s="79"/>
      <c r="P113" s="60"/>
      <c r="Q113" s="165"/>
      <c r="X113" s="176"/>
      <c r="Y113" s="176"/>
      <c r="Z113" s="176"/>
      <c r="AA113" s="176"/>
    </row>
    <row r="114" spans="1:27" ht="14" customHeight="1" x14ac:dyDescent="0.15">
      <c r="A114" s="8" t="s">
        <v>599</v>
      </c>
      <c r="B114" s="8" t="s">
        <v>497</v>
      </c>
      <c r="C114" s="8" t="s">
        <v>106</v>
      </c>
      <c r="D114" s="1" t="s">
        <v>578</v>
      </c>
      <c r="E114" s="8" t="s">
        <v>579</v>
      </c>
      <c r="F114" s="1">
        <v>101</v>
      </c>
      <c r="G114" s="1">
        <v>-0.104764579426727</v>
      </c>
      <c r="H114" s="1">
        <v>7.6824538506491805E-2</v>
      </c>
      <c r="I114" s="1">
        <f t="shared" si="16"/>
        <v>-0.25534067489945095</v>
      </c>
      <c r="J114" s="1">
        <f t="shared" si="17"/>
        <v>4.5811516045996939E-2</v>
      </c>
      <c r="K114" s="1">
        <f t="shared" si="18"/>
        <v>0.90053650245273642</v>
      </c>
      <c r="L114" s="1">
        <f t="shared" si="19"/>
        <v>0.77465254832411601</v>
      </c>
      <c r="M114" s="1">
        <f t="shared" si="20"/>
        <v>1.0468770728299441</v>
      </c>
      <c r="N114" s="1">
        <v>0.17266628176420501</v>
      </c>
      <c r="O114" s="7"/>
      <c r="P114" s="55"/>
      <c r="Q114" s="6"/>
    </row>
    <row r="115" spans="1:27" ht="14" customHeight="1" x14ac:dyDescent="0.15">
      <c r="A115" s="8" t="s">
        <v>599</v>
      </c>
      <c r="B115" s="8" t="s">
        <v>497</v>
      </c>
      <c r="C115" s="8" t="s">
        <v>106</v>
      </c>
      <c r="E115" s="8" t="s">
        <v>494</v>
      </c>
      <c r="F115" s="1">
        <v>101</v>
      </c>
      <c r="G115" s="1">
        <v>6.1241456516704E-3</v>
      </c>
      <c r="H115" s="1">
        <v>7.1699160026669498E-2</v>
      </c>
      <c r="I115" s="1">
        <f t="shared" si="16"/>
        <v>-0.1344062080006018</v>
      </c>
      <c r="J115" s="1">
        <f t="shared" si="17"/>
        <v>0.14665449930394261</v>
      </c>
      <c r="K115" s="1">
        <f t="shared" si="18"/>
        <v>1.0061429365715107</v>
      </c>
      <c r="L115" s="1">
        <f t="shared" si="19"/>
        <v>0.87423487126791666</v>
      </c>
      <c r="M115" s="1">
        <f t="shared" si="20"/>
        <v>1.1579538200581658</v>
      </c>
      <c r="N115" s="1">
        <v>0.93193189093099105</v>
      </c>
      <c r="O115" s="7">
        <v>102.90674491911901</v>
      </c>
      <c r="P115" s="55">
        <v>197</v>
      </c>
      <c r="Q115" s="6">
        <v>0.32153364822611102</v>
      </c>
    </row>
    <row r="116" spans="1:27" s="11" customFormat="1" ht="14" customHeight="1" x14ac:dyDescent="0.15">
      <c r="A116" s="78" t="s">
        <v>599</v>
      </c>
      <c r="B116" s="8" t="s">
        <v>497</v>
      </c>
      <c r="C116" s="78" t="s">
        <v>106</v>
      </c>
      <c r="E116" s="78" t="s">
        <v>99</v>
      </c>
      <c r="F116" s="11">
        <v>101</v>
      </c>
      <c r="G116" s="11">
        <v>1.0936864755070801</v>
      </c>
      <c r="H116" s="11">
        <v>0.31473932908709001</v>
      </c>
      <c r="I116" s="11">
        <f t="shared" si="16"/>
        <v>0.4767973904963837</v>
      </c>
      <c r="J116" s="11">
        <f t="shared" si="17"/>
        <v>1.7105755605177766</v>
      </c>
      <c r="K116" s="11">
        <f t="shared" si="18"/>
        <v>2.9852588962843081</v>
      </c>
      <c r="L116" s="11">
        <f t="shared" si="19"/>
        <v>1.6109070259147562</v>
      </c>
      <c r="M116" s="11">
        <f t="shared" si="20"/>
        <v>5.5321446455198391</v>
      </c>
      <c r="N116" s="11">
        <v>5.1105120034438095E-4</v>
      </c>
      <c r="O116" s="79"/>
      <c r="P116" s="60"/>
      <c r="Q116" s="165"/>
      <c r="X116" s="176"/>
      <c r="Y116" s="176"/>
      <c r="Z116" s="176"/>
      <c r="AA116" s="176"/>
    </row>
    <row r="117" spans="1:27" ht="14" customHeight="1" thickBot="1" x14ac:dyDescent="0.2">
      <c r="A117" s="5" t="s">
        <v>599</v>
      </c>
      <c r="B117" s="5" t="s">
        <v>497</v>
      </c>
      <c r="C117" s="5" t="s">
        <v>106</v>
      </c>
      <c r="E117" s="8" t="s">
        <v>576</v>
      </c>
      <c r="F117" s="1">
        <v>101</v>
      </c>
      <c r="G117" s="1">
        <v>3.2960258502085699E-3</v>
      </c>
      <c r="H117" s="1">
        <v>3.9948714800722099E-3</v>
      </c>
      <c r="I117" s="1">
        <f t="shared" si="16"/>
        <v>-4.5339222507329614E-3</v>
      </c>
      <c r="J117" s="1">
        <f t="shared" si="17"/>
        <v>1.11259739511501E-2</v>
      </c>
      <c r="K117" s="1">
        <f t="shared" si="18"/>
        <v>1.0033014637162188</v>
      </c>
      <c r="L117" s="1">
        <f t="shared" si="19"/>
        <v>0.99547634045878752</v>
      </c>
      <c r="M117" s="1">
        <f t="shared" si="20"/>
        <v>1.0111880977815975</v>
      </c>
      <c r="N117" s="1">
        <v>0.40933508515740202</v>
      </c>
      <c r="O117" s="7"/>
      <c r="P117" s="55"/>
      <c r="Q117" s="6"/>
    </row>
    <row r="118" spans="1:27" ht="14" customHeight="1" x14ac:dyDescent="0.15">
      <c r="A118" s="8" t="s">
        <v>598</v>
      </c>
      <c r="B118" s="8" t="s">
        <v>497</v>
      </c>
      <c r="C118" s="8" t="s">
        <v>105</v>
      </c>
      <c r="D118" s="13" t="s">
        <v>577</v>
      </c>
      <c r="E118" s="14" t="s">
        <v>579</v>
      </c>
      <c r="F118" s="56">
        <v>100</v>
      </c>
      <c r="G118" s="56">
        <v>-8.2870108542742099E-2</v>
      </c>
      <c r="H118" s="56">
        <v>7.2800709907127698E-2</v>
      </c>
      <c r="I118" s="56">
        <f t="shared" si="16"/>
        <v>-0.2255594999607124</v>
      </c>
      <c r="J118" s="56">
        <f t="shared" si="17"/>
        <v>5.9819282875228197E-2</v>
      </c>
      <c r="K118" s="56">
        <f t="shared" si="18"/>
        <v>0.92047070073614823</v>
      </c>
      <c r="L118" s="56">
        <f t="shared" si="19"/>
        <v>0.7980695739268876</v>
      </c>
      <c r="M118" s="56">
        <f t="shared" si="20"/>
        <v>1.0616446718357355</v>
      </c>
      <c r="N118" s="56">
        <v>0.25498915363800001</v>
      </c>
      <c r="O118" s="13"/>
      <c r="P118" s="56"/>
      <c r="Q118" s="12"/>
    </row>
    <row r="119" spans="1:27" ht="14" customHeight="1" x14ac:dyDescent="0.15">
      <c r="A119" s="8" t="s">
        <v>598</v>
      </c>
      <c r="B119" s="8" t="s">
        <v>497</v>
      </c>
      <c r="C119" s="8" t="s">
        <v>105</v>
      </c>
      <c r="D119" s="7"/>
      <c r="E119" s="8" t="s">
        <v>494</v>
      </c>
      <c r="F119" s="55">
        <v>100</v>
      </c>
      <c r="G119" s="55">
        <v>1.8856791149864299E-2</v>
      </c>
      <c r="H119" s="55">
        <v>7.7348887309255501E-2</v>
      </c>
      <c r="I119" s="55">
        <f t="shared" si="16"/>
        <v>-0.13274702797627649</v>
      </c>
      <c r="J119" s="55">
        <f t="shared" si="17"/>
        <v>0.17046061027600509</v>
      </c>
      <c r="K119" s="55">
        <f t="shared" si="18"/>
        <v>1.0190357032360147</v>
      </c>
      <c r="L119" s="55">
        <f t="shared" si="19"/>
        <v>0.87568658829980983</v>
      </c>
      <c r="M119" s="55">
        <f t="shared" si="20"/>
        <v>1.185850940672611</v>
      </c>
      <c r="N119" s="55">
        <v>0.80739440767958803</v>
      </c>
      <c r="O119" s="7">
        <v>93.431296111453506</v>
      </c>
      <c r="P119" s="55">
        <v>197</v>
      </c>
      <c r="Q119" s="6">
        <v>0.583710025585502</v>
      </c>
    </row>
    <row r="120" spans="1:27" s="11" customFormat="1" ht="14" customHeight="1" x14ac:dyDescent="0.15">
      <c r="A120" s="78" t="s">
        <v>598</v>
      </c>
      <c r="B120" s="8" t="s">
        <v>497</v>
      </c>
      <c r="C120" s="78" t="s">
        <v>105</v>
      </c>
      <c r="D120" s="79"/>
      <c r="E120" s="78" t="s">
        <v>99</v>
      </c>
      <c r="F120" s="60">
        <v>100</v>
      </c>
      <c r="G120" s="60">
        <v>1.4944813102138499</v>
      </c>
      <c r="H120" s="60">
        <v>0.34047447232431899</v>
      </c>
      <c r="I120" s="60">
        <f t="shared" si="16"/>
        <v>0.82715134445818472</v>
      </c>
      <c r="J120" s="60">
        <f t="shared" si="17"/>
        <v>2.1618112759695149</v>
      </c>
      <c r="K120" s="60">
        <f t="shared" si="18"/>
        <v>4.4570241402890893</v>
      </c>
      <c r="L120" s="60">
        <f t="shared" si="19"/>
        <v>2.2867951612518156</v>
      </c>
      <c r="M120" s="60">
        <f t="shared" si="20"/>
        <v>8.6868577141143462</v>
      </c>
      <c r="N120" s="95">
        <v>1.13659745511066E-5</v>
      </c>
      <c r="O120" s="79"/>
      <c r="P120" s="60"/>
      <c r="Q120" s="165"/>
      <c r="X120" s="176"/>
      <c r="Y120" s="176"/>
      <c r="Z120" s="176"/>
      <c r="AA120" s="176"/>
    </row>
    <row r="121" spans="1:27" ht="14" customHeight="1" x14ac:dyDescent="0.15">
      <c r="A121" s="8" t="s">
        <v>598</v>
      </c>
      <c r="B121" s="8" t="s">
        <v>497</v>
      </c>
      <c r="C121" s="8" t="s">
        <v>105</v>
      </c>
      <c r="D121" s="7" t="s">
        <v>578</v>
      </c>
      <c r="E121" s="8" t="s">
        <v>579</v>
      </c>
      <c r="F121" s="55">
        <v>100</v>
      </c>
      <c r="G121" s="55">
        <v>-0.112664432059787</v>
      </c>
      <c r="H121" s="55">
        <v>9.2614061821856303E-2</v>
      </c>
      <c r="I121" s="55">
        <f t="shared" si="16"/>
        <v>-0.29418799323062533</v>
      </c>
      <c r="J121" s="55">
        <f t="shared" si="17"/>
        <v>6.885912911105134E-2</v>
      </c>
      <c r="K121" s="55">
        <f t="shared" si="18"/>
        <v>0.89345042313594714</v>
      </c>
      <c r="L121" s="55">
        <f t="shared" si="19"/>
        <v>0.74513639767670559</v>
      </c>
      <c r="M121" s="55">
        <f t="shared" si="20"/>
        <v>1.071285285607728</v>
      </c>
      <c r="N121" s="55">
        <v>0.223796871181</v>
      </c>
      <c r="O121" s="7"/>
      <c r="P121" s="55"/>
      <c r="Q121" s="6"/>
    </row>
    <row r="122" spans="1:27" ht="14" customHeight="1" x14ac:dyDescent="0.15">
      <c r="A122" s="8" t="s">
        <v>598</v>
      </c>
      <c r="B122" s="8" t="s">
        <v>497</v>
      </c>
      <c r="C122" s="8" t="s">
        <v>105</v>
      </c>
      <c r="D122" s="7"/>
      <c r="E122" s="8" t="s">
        <v>494</v>
      </c>
      <c r="F122" s="55">
        <v>100</v>
      </c>
      <c r="G122" s="55">
        <v>1.01000282859632E-2</v>
      </c>
      <c r="H122" s="55">
        <v>7.9157807651554501E-2</v>
      </c>
      <c r="I122" s="55">
        <f t="shared" si="16"/>
        <v>-0.14504927471108361</v>
      </c>
      <c r="J122" s="55">
        <f t="shared" si="17"/>
        <v>0.16524933128301003</v>
      </c>
      <c r="K122" s="55">
        <f t="shared" si="18"/>
        <v>1.0101512057243951</v>
      </c>
      <c r="L122" s="55">
        <f t="shared" si="19"/>
        <v>0.86497967043728596</v>
      </c>
      <c r="M122" s="55">
        <f t="shared" si="20"/>
        <v>1.1796872149730278</v>
      </c>
      <c r="N122" s="55">
        <v>0.89847060979498905</v>
      </c>
      <c r="O122" s="7">
        <v>93.160442384988997</v>
      </c>
      <c r="P122" s="55">
        <v>196</v>
      </c>
      <c r="Q122" s="6">
        <v>0.56305828579667705</v>
      </c>
    </row>
    <row r="123" spans="1:27" s="11" customFormat="1" ht="14" customHeight="1" x14ac:dyDescent="0.15">
      <c r="A123" s="78" t="s">
        <v>598</v>
      </c>
      <c r="B123" s="8" t="s">
        <v>497</v>
      </c>
      <c r="C123" s="78" t="s">
        <v>105</v>
      </c>
      <c r="D123" s="79"/>
      <c r="E123" s="78" t="s">
        <v>99</v>
      </c>
      <c r="F123" s="60">
        <v>100</v>
      </c>
      <c r="G123" s="60">
        <v>1.46170459972438</v>
      </c>
      <c r="H123" s="60">
        <v>0.34625028646447398</v>
      </c>
      <c r="I123" s="60">
        <f t="shared" si="16"/>
        <v>0.7830540382540111</v>
      </c>
      <c r="J123" s="60">
        <f t="shared" si="17"/>
        <v>2.1403551611947491</v>
      </c>
      <c r="K123" s="60">
        <f t="shared" si="18"/>
        <v>4.3133057251541471</v>
      </c>
      <c r="L123" s="60">
        <f t="shared" si="19"/>
        <v>2.1881447490708665</v>
      </c>
      <c r="M123" s="60">
        <f t="shared" si="20"/>
        <v>8.5024568354298591</v>
      </c>
      <c r="N123" s="95">
        <v>2.4265391906366201E-5</v>
      </c>
      <c r="O123" s="79"/>
      <c r="P123" s="60"/>
      <c r="Q123" s="165"/>
      <c r="X123" s="176"/>
      <c r="Y123" s="176"/>
      <c r="Z123" s="176"/>
      <c r="AA123" s="176"/>
    </row>
    <row r="124" spans="1:27" ht="14" customHeight="1" thickBot="1" x14ac:dyDescent="0.2">
      <c r="A124" s="8" t="s">
        <v>598</v>
      </c>
      <c r="B124" s="8" t="s">
        <v>497</v>
      </c>
      <c r="C124" s="8" t="s">
        <v>105</v>
      </c>
      <c r="D124" s="4"/>
      <c r="E124" s="5" t="s">
        <v>576</v>
      </c>
      <c r="F124" s="3">
        <v>100</v>
      </c>
      <c r="G124" s="3">
        <v>2.32874659341292E-3</v>
      </c>
      <c r="H124" s="3">
        <v>4.4746062515549096E-3</v>
      </c>
      <c r="I124" s="3">
        <f t="shared" si="16"/>
        <v>-6.4414816596347025E-3</v>
      </c>
      <c r="J124" s="3">
        <f t="shared" si="17"/>
        <v>1.1098974846460542E-2</v>
      </c>
      <c r="K124" s="3">
        <f t="shared" si="18"/>
        <v>1.0023314602298095</v>
      </c>
      <c r="L124" s="3">
        <f t="shared" si="19"/>
        <v>0.99357922020926448</v>
      </c>
      <c r="M124" s="3">
        <f t="shared" si="20"/>
        <v>1.0111607969768348</v>
      </c>
      <c r="N124" s="3">
        <v>0.60275965956299005</v>
      </c>
      <c r="O124" s="4"/>
      <c r="P124" s="3"/>
      <c r="Q124" s="2"/>
    </row>
    <row r="125" spans="1:27" ht="14" customHeight="1" x14ac:dyDescent="0.15">
      <c r="A125" s="14" t="s">
        <v>601</v>
      </c>
      <c r="B125" s="14" t="s">
        <v>497</v>
      </c>
      <c r="C125" s="14" t="s">
        <v>107</v>
      </c>
      <c r="D125" s="1" t="s">
        <v>577</v>
      </c>
      <c r="E125" s="8" t="s">
        <v>579</v>
      </c>
      <c r="F125" s="1">
        <v>101</v>
      </c>
      <c r="G125" s="1">
        <v>6.5597248557989096E-2</v>
      </c>
      <c r="H125" s="1">
        <v>4.34315293320355E-2</v>
      </c>
      <c r="I125" s="1">
        <f t="shared" si="16"/>
        <v>-1.9528548932800482E-2</v>
      </c>
      <c r="J125" s="1">
        <f t="shared" si="17"/>
        <v>0.15072304604877867</v>
      </c>
      <c r="K125" s="1">
        <f t="shared" si="18"/>
        <v>1.0677965739414765</v>
      </c>
      <c r="L125" s="1">
        <f t="shared" si="19"/>
        <v>0.98066089796694655</v>
      </c>
      <c r="M125" s="1">
        <f t="shared" si="20"/>
        <v>1.1626746061609419</v>
      </c>
      <c r="N125" s="1">
        <v>0.13095156642352099</v>
      </c>
      <c r="O125" s="7"/>
      <c r="P125" s="55"/>
      <c r="Q125" s="6"/>
    </row>
    <row r="126" spans="1:27" ht="14" customHeight="1" x14ac:dyDescent="0.15">
      <c r="A126" s="8" t="s">
        <v>601</v>
      </c>
      <c r="B126" s="8" t="s">
        <v>497</v>
      </c>
      <c r="C126" s="8" t="s">
        <v>107</v>
      </c>
      <c r="E126" s="8" t="s">
        <v>494</v>
      </c>
      <c r="F126" s="1">
        <v>101</v>
      </c>
      <c r="G126" s="1">
        <v>1.36377345482139E-2</v>
      </c>
      <c r="H126" s="1">
        <v>4.87478562402213E-2</v>
      </c>
      <c r="I126" s="1">
        <f t="shared" si="16"/>
        <v>-8.1908063682619839E-2</v>
      </c>
      <c r="J126" s="1">
        <f t="shared" si="17"/>
        <v>0.10918353277904765</v>
      </c>
      <c r="K126" s="1">
        <f t="shared" si="18"/>
        <v>1.0137311526373181</v>
      </c>
      <c r="L126" s="1">
        <f t="shared" si="19"/>
        <v>0.92135666094108337</v>
      </c>
      <c r="M126" s="1">
        <f t="shared" si="20"/>
        <v>1.1153670379695653</v>
      </c>
      <c r="N126" s="1">
        <v>0.77966110244423503</v>
      </c>
      <c r="O126" s="7">
        <v>104.790301974019</v>
      </c>
      <c r="P126" s="55">
        <v>198</v>
      </c>
      <c r="Q126" s="6">
        <v>0.30096571465257399</v>
      </c>
    </row>
    <row r="127" spans="1:27" ht="14" customHeight="1" x14ac:dyDescent="0.15">
      <c r="A127" s="8" t="s">
        <v>601</v>
      </c>
      <c r="B127" s="8" t="s">
        <v>497</v>
      </c>
      <c r="C127" s="8" t="s">
        <v>107</v>
      </c>
      <c r="E127" s="8" t="s">
        <v>99</v>
      </c>
      <c r="F127" s="1">
        <v>101</v>
      </c>
      <c r="G127" s="1">
        <v>-0.30429241012545699</v>
      </c>
      <c r="H127" s="1">
        <v>0.22084298085861001</v>
      </c>
      <c r="I127" s="1">
        <f t="shared" si="16"/>
        <v>-0.73714465260833262</v>
      </c>
      <c r="J127" s="1">
        <f t="shared" si="17"/>
        <v>0.12855983235741864</v>
      </c>
      <c r="K127" s="1">
        <f t="shared" si="18"/>
        <v>0.73764514000389836</v>
      </c>
      <c r="L127" s="1">
        <f t="shared" si="19"/>
        <v>0.47847818830470223</v>
      </c>
      <c r="M127" s="1">
        <f t="shared" si="20"/>
        <v>1.1371894599819596</v>
      </c>
      <c r="N127" s="1">
        <v>0.16824413904413499</v>
      </c>
      <c r="O127" s="7"/>
      <c r="P127" s="55"/>
      <c r="Q127" s="6"/>
    </row>
    <row r="128" spans="1:27" s="11" customFormat="1" ht="14" customHeight="1" x14ac:dyDescent="0.15">
      <c r="A128" s="78" t="s">
        <v>601</v>
      </c>
      <c r="B128" s="8" t="s">
        <v>497</v>
      </c>
      <c r="C128" s="78" t="s">
        <v>107</v>
      </c>
      <c r="D128" s="11" t="s">
        <v>578</v>
      </c>
      <c r="E128" s="78" t="s">
        <v>579</v>
      </c>
      <c r="F128" s="11">
        <v>101</v>
      </c>
      <c r="G128" s="11">
        <v>0.135431123645192</v>
      </c>
      <c r="H128" s="11">
        <v>5.2526578844789902E-2</v>
      </c>
      <c r="I128" s="11">
        <f t="shared" si="16"/>
        <v>3.2479029109403798E-2</v>
      </c>
      <c r="J128" s="11">
        <f t="shared" si="17"/>
        <v>0.23838321818098018</v>
      </c>
      <c r="K128" s="11">
        <f t="shared" si="18"/>
        <v>1.1450303276032787</v>
      </c>
      <c r="L128" s="11">
        <f t="shared" si="19"/>
        <v>1.0330122297303685</v>
      </c>
      <c r="M128" s="11">
        <f t="shared" si="20"/>
        <v>1.2691954784247683</v>
      </c>
      <c r="N128" s="11">
        <v>9.9277661501738796E-3</v>
      </c>
      <c r="O128" s="79"/>
      <c r="P128" s="60"/>
      <c r="Q128" s="165"/>
      <c r="X128" s="176"/>
      <c r="Y128" s="176"/>
      <c r="Z128" s="176"/>
      <c r="AA128" s="176"/>
    </row>
    <row r="129" spans="1:17" ht="14" customHeight="1" x14ac:dyDescent="0.15">
      <c r="A129" s="8" t="s">
        <v>601</v>
      </c>
      <c r="B129" s="8" t="s">
        <v>497</v>
      </c>
      <c r="C129" s="8" t="s">
        <v>107</v>
      </c>
      <c r="E129" s="8" t="s">
        <v>494</v>
      </c>
      <c r="F129" s="1">
        <v>101</v>
      </c>
      <c r="G129" s="1">
        <v>3.8048192748339198E-2</v>
      </c>
      <c r="H129" s="1">
        <v>4.8949497005609001E-2</v>
      </c>
      <c r="I129" s="1">
        <f t="shared" si="16"/>
        <v>-5.789282138265444E-2</v>
      </c>
      <c r="J129" s="1">
        <f t="shared" si="17"/>
        <v>0.13398920687933283</v>
      </c>
      <c r="K129" s="1">
        <f t="shared" si="18"/>
        <v>1.0387812933976632</v>
      </c>
      <c r="L129" s="1">
        <f t="shared" si="19"/>
        <v>0.94375109195359086</v>
      </c>
      <c r="M129" s="1">
        <f t="shared" si="20"/>
        <v>1.1433804789345721</v>
      </c>
      <c r="N129" s="1">
        <v>0.43698482294812702</v>
      </c>
      <c r="O129" s="7">
        <v>99.518915761393302</v>
      </c>
      <c r="P129" s="55">
        <v>197</v>
      </c>
      <c r="Q129" s="6">
        <v>0.41017673949733202</v>
      </c>
    </row>
    <row r="130" spans="1:17" ht="14" customHeight="1" x14ac:dyDescent="0.15">
      <c r="A130" s="8" t="s">
        <v>601</v>
      </c>
      <c r="B130" s="8" t="s">
        <v>497</v>
      </c>
      <c r="C130" s="8" t="s">
        <v>107</v>
      </c>
      <c r="E130" s="8" t="s">
        <v>99</v>
      </c>
      <c r="F130" s="1">
        <v>101</v>
      </c>
      <c r="G130" s="1">
        <v>-0.20368363101529799</v>
      </c>
      <c r="H130" s="1">
        <v>0.220829755926847</v>
      </c>
      <c r="I130" s="1">
        <f t="shared" si="16"/>
        <v>-0.63650995263191812</v>
      </c>
      <c r="J130" s="1">
        <f t="shared" si="17"/>
        <v>0.22914269060132211</v>
      </c>
      <c r="K130" s="1">
        <f t="shared" si="18"/>
        <v>0.81572039900357485</v>
      </c>
      <c r="L130" s="1">
        <f t="shared" si="19"/>
        <v>0.52913591464333964</v>
      </c>
      <c r="M130" s="1">
        <f t="shared" si="20"/>
        <v>1.2575214627021858</v>
      </c>
      <c r="N130" s="1">
        <v>0.35634295832828899</v>
      </c>
      <c r="O130" s="7"/>
      <c r="P130" s="55"/>
      <c r="Q130" s="6"/>
    </row>
    <row r="131" spans="1:17" ht="14" customHeight="1" thickBot="1" x14ac:dyDescent="0.2">
      <c r="A131" s="5" t="s">
        <v>601</v>
      </c>
      <c r="B131" s="5" t="s">
        <v>497</v>
      </c>
      <c r="C131" s="5" t="s">
        <v>107</v>
      </c>
      <c r="E131" s="8" t="s">
        <v>576</v>
      </c>
      <c r="F131" s="1">
        <v>101</v>
      </c>
      <c r="G131" s="1">
        <v>-6.2744560649422403E-3</v>
      </c>
      <c r="H131" s="1">
        <v>2.7680926058042499E-3</v>
      </c>
      <c r="I131" s="1">
        <f t="shared" ref="I131:I152" si="21">G131-1.96*H131</f>
        <v>-1.169991757231857E-2</v>
      </c>
      <c r="J131" s="1">
        <f t="shared" ref="J131:J152" si="22">G131+1.96*H131</f>
        <v>-8.4899455756591059E-4</v>
      </c>
      <c r="K131" s="1">
        <f t="shared" ref="K131:K152" si="23">EXP(G131)</f>
        <v>0.99374518722937832</v>
      </c>
      <c r="L131" s="1">
        <f t="shared" si="19"/>
        <v>0.98836826031236358</v>
      </c>
      <c r="M131" s="1">
        <f t="shared" si="20"/>
        <v>0.99915136573634378</v>
      </c>
      <c r="N131" s="1">
        <v>2.3408104488858699E-2</v>
      </c>
      <c r="O131" s="7"/>
      <c r="P131" s="55"/>
      <c r="Q131" s="6"/>
    </row>
    <row r="132" spans="1:17" ht="14" customHeight="1" x14ac:dyDescent="0.15">
      <c r="A132" s="8" t="s">
        <v>600</v>
      </c>
      <c r="B132" s="8" t="s">
        <v>497</v>
      </c>
      <c r="C132" s="8" t="s">
        <v>109</v>
      </c>
      <c r="D132" s="13" t="s">
        <v>577</v>
      </c>
      <c r="E132" s="14" t="s">
        <v>579</v>
      </c>
      <c r="F132" s="56">
        <v>101</v>
      </c>
      <c r="G132" s="56">
        <v>1.3889431453546401E-2</v>
      </c>
      <c r="H132" s="56">
        <v>3.7458368712168198E-2</v>
      </c>
      <c r="I132" s="56">
        <f t="shared" si="21"/>
        <v>-5.9528971222303259E-2</v>
      </c>
      <c r="J132" s="56">
        <f t="shared" si="22"/>
        <v>8.7307834129396064E-2</v>
      </c>
      <c r="K132" s="56">
        <f t="shared" si="23"/>
        <v>1.0139863377445797</v>
      </c>
      <c r="L132" s="56">
        <f t="shared" si="19"/>
        <v>0.9422082362715446</v>
      </c>
      <c r="M132" s="56">
        <f t="shared" si="20"/>
        <v>1.0912325466409385</v>
      </c>
      <c r="N132" s="56">
        <v>0.71078911957802804</v>
      </c>
      <c r="O132" s="13"/>
      <c r="P132" s="56"/>
      <c r="Q132" s="12"/>
    </row>
    <row r="133" spans="1:17" ht="14" customHeight="1" x14ac:dyDescent="0.15">
      <c r="A133" s="8" t="s">
        <v>600</v>
      </c>
      <c r="B133" s="8" t="s">
        <v>497</v>
      </c>
      <c r="C133" s="8" t="s">
        <v>109</v>
      </c>
      <c r="D133" s="7"/>
      <c r="E133" s="8" t="s">
        <v>494</v>
      </c>
      <c r="F133" s="55">
        <v>101</v>
      </c>
      <c r="G133" s="55">
        <v>3.2715487198103403E-2</v>
      </c>
      <c r="H133" s="55">
        <v>4.1933377898048199E-2</v>
      </c>
      <c r="I133" s="55">
        <f t="shared" si="21"/>
        <v>-4.9473933482071068E-2</v>
      </c>
      <c r="J133" s="55">
        <f t="shared" si="22"/>
        <v>0.11490490787827787</v>
      </c>
      <c r="K133" s="55">
        <f t="shared" si="23"/>
        <v>1.0332565227092012</v>
      </c>
      <c r="L133" s="55">
        <f t="shared" si="19"/>
        <v>0.95172996609935701</v>
      </c>
      <c r="M133" s="55">
        <f t="shared" si="20"/>
        <v>1.121766761318572</v>
      </c>
      <c r="N133" s="55">
        <v>0.43528627411314802</v>
      </c>
      <c r="O133" s="7">
        <v>111.687826702563</v>
      </c>
      <c r="P133" s="55">
        <v>198</v>
      </c>
      <c r="Q133" s="6">
        <v>0.16288309541111601</v>
      </c>
    </row>
    <row r="134" spans="1:17" ht="14" customHeight="1" x14ac:dyDescent="0.15">
      <c r="A134" s="8" t="s">
        <v>600</v>
      </c>
      <c r="B134" s="8" t="s">
        <v>497</v>
      </c>
      <c r="C134" s="8" t="s">
        <v>109</v>
      </c>
      <c r="D134" s="7"/>
      <c r="E134" s="8" t="s">
        <v>99</v>
      </c>
      <c r="F134" s="55">
        <v>101</v>
      </c>
      <c r="G134" s="55">
        <v>5.20004228433191E-2</v>
      </c>
      <c r="H134" s="55">
        <v>0.18869500972938999</v>
      </c>
      <c r="I134" s="55">
        <f t="shared" si="21"/>
        <v>-0.31784179622628528</v>
      </c>
      <c r="J134" s="55">
        <f t="shared" si="22"/>
        <v>0.42184264191292342</v>
      </c>
      <c r="K134" s="55">
        <f t="shared" si="23"/>
        <v>1.0533761879263541</v>
      </c>
      <c r="L134" s="55">
        <f t="shared" si="19"/>
        <v>0.7277179070273474</v>
      </c>
      <c r="M134" s="55">
        <f t="shared" si="20"/>
        <v>1.5247685711388703</v>
      </c>
      <c r="N134" s="55">
        <v>0.78287127496310305</v>
      </c>
      <c r="O134" s="7"/>
      <c r="P134" s="55"/>
      <c r="Q134" s="6"/>
    </row>
    <row r="135" spans="1:17" ht="14" customHeight="1" x14ac:dyDescent="0.15">
      <c r="A135" s="8" t="s">
        <v>600</v>
      </c>
      <c r="B135" s="8" t="s">
        <v>497</v>
      </c>
      <c r="C135" s="8" t="s">
        <v>109</v>
      </c>
      <c r="D135" s="7" t="s">
        <v>578</v>
      </c>
      <c r="E135" s="8" t="s">
        <v>579</v>
      </c>
      <c r="F135" s="55">
        <v>101</v>
      </c>
      <c r="G135" s="55">
        <v>4.06183696238634E-2</v>
      </c>
      <c r="H135" s="55">
        <v>4.64549994045481E-2</v>
      </c>
      <c r="I135" s="55">
        <f t="shared" si="21"/>
        <v>-5.0433429209050869E-2</v>
      </c>
      <c r="J135" s="55">
        <f t="shared" si="22"/>
        <v>0.13167016845677768</v>
      </c>
      <c r="K135" s="55">
        <f t="shared" si="23"/>
        <v>1.0414545789934899</v>
      </c>
      <c r="L135" s="55">
        <f t="shared" si="19"/>
        <v>0.9508172232201173</v>
      </c>
      <c r="M135" s="55">
        <f t="shared" si="20"/>
        <v>1.1407320078124128</v>
      </c>
      <c r="N135" s="55">
        <v>0.38192251082505801</v>
      </c>
      <c r="O135" s="7"/>
      <c r="P135" s="55"/>
      <c r="Q135" s="6"/>
    </row>
    <row r="136" spans="1:17" ht="14" customHeight="1" x14ac:dyDescent="0.15">
      <c r="A136" s="8" t="s">
        <v>600</v>
      </c>
      <c r="B136" s="8" t="s">
        <v>497</v>
      </c>
      <c r="C136" s="8" t="s">
        <v>109</v>
      </c>
      <c r="D136" s="7"/>
      <c r="E136" s="8" t="s">
        <v>494</v>
      </c>
      <c r="F136" s="55">
        <v>101</v>
      </c>
      <c r="G136" s="55">
        <v>4.1757947158637801E-2</v>
      </c>
      <c r="H136" s="55">
        <v>4.2961253621459299E-2</v>
      </c>
      <c r="I136" s="55">
        <f t="shared" si="21"/>
        <v>-4.2446109939422424E-2</v>
      </c>
      <c r="J136" s="55">
        <f t="shared" si="22"/>
        <v>0.12596200425669801</v>
      </c>
      <c r="K136" s="55">
        <f t="shared" si="23"/>
        <v>1.0426420737278494</v>
      </c>
      <c r="L136" s="55">
        <f t="shared" si="19"/>
        <v>0.95844211463286522</v>
      </c>
      <c r="M136" s="55">
        <f t="shared" si="20"/>
        <v>1.1342390712076849</v>
      </c>
      <c r="N136" s="55">
        <v>0.33105508051635602</v>
      </c>
      <c r="O136" s="7">
        <v>110.607636404754</v>
      </c>
      <c r="P136" s="55">
        <v>197</v>
      </c>
      <c r="Q136" s="6">
        <v>0.16303824849766599</v>
      </c>
    </row>
    <row r="137" spans="1:17" ht="14" customHeight="1" x14ac:dyDescent="0.15">
      <c r="A137" s="8" t="s">
        <v>600</v>
      </c>
      <c r="B137" s="8" t="s">
        <v>497</v>
      </c>
      <c r="C137" s="8" t="s">
        <v>109</v>
      </c>
      <c r="D137" s="7"/>
      <c r="E137" s="8" t="s">
        <v>99</v>
      </c>
      <c r="F137" s="55">
        <v>101</v>
      </c>
      <c r="G137" s="55">
        <v>9.0272477553566599E-2</v>
      </c>
      <c r="H137" s="55">
        <v>0.19279835024051001</v>
      </c>
      <c r="I137" s="55">
        <f t="shared" si="21"/>
        <v>-0.28761228891783303</v>
      </c>
      <c r="J137" s="55">
        <f t="shared" si="22"/>
        <v>0.46815724402496622</v>
      </c>
      <c r="K137" s="55">
        <f t="shared" si="23"/>
        <v>1.0944724622588464</v>
      </c>
      <c r="L137" s="55">
        <f t="shared" si="19"/>
        <v>0.7500523394766565</v>
      </c>
      <c r="M137" s="55">
        <f t="shared" si="20"/>
        <v>1.5970485092796949</v>
      </c>
      <c r="N137" s="55">
        <v>0.63962566153452904</v>
      </c>
      <c r="O137" s="7"/>
      <c r="P137" s="55"/>
      <c r="Q137" s="6"/>
    </row>
    <row r="138" spans="1:17" ht="14" customHeight="1" thickBot="1" x14ac:dyDescent="0.2">
      <c r="A138" s="8" t="s">
        <v>600</v>
      </c>
      <c r="B138" s="8" t="s">
        <v>497</v>
      </c>
      <c r="C138" s="8" t="s">
        <v>109</v>
      </c>
      <c r="D138" s="4"/>
      <c r="E138" s="5" t="s">
        <v>576</v>
      </c>
      <c r="F138" s="3">
        <v>101</v>
      </c>
      <c r="G138" s="3">
        <v>-2.3599181474037098E-3</v>
      </c>
      <c r="H138" s="3">
        <v>2.4246747658362398E-3</v>
      </c>
      <c r="I138" s="3">
        <f t="shared" si="21"/>
        <v>-7.1122806884427398E-3</v>
      </c>
      <c r="J138" s="3">
        <f t="shared" si="22"/>
        <v>2.3924443936353202E-3</v>
      </c>
      <c r="K138" s="3">
        <f t="shared" si="23"/>
        <v>0.99764286427023785</v>
      </c>
      <c r="L138" s="3">
        <f t="shared" si="19"/>
        <v>0.99291295172441407</v>
      </c>
      <c r="M138" s="3">
        <f t="shared" si="20"/>
        <v>1.0023953085723976</v>
      </c>
      <c r="N138" s="3">
        <v>0.33040787046044801</v>
      </c>
      <c r="O138" s="4"/>
      <c r="P138" s="3"/>
      <c r="Q138" s="2"/>
    </row>
    <row r="139" spans="1:17" ht="14" customHeight="1" x14ac:dyDescent="0.15">
      <c r="A139" s="14" t="s">
        <v>140</v>
      </c>
      <c r="B139" s="14" t="s">
        <v>497</v>
      </c>
      <c r="C139" s="14" t="s">
        <v>108</v>
      </c>
      <c r="D139" s="1" t="s">
        <v>577</v>
      </c>
      <c r="E139" s="8" t="s">
        <v>579</v>
      </c>
      <c r="F139" s="1">
        <v>101</v>
      </c>
      <c r="G139" s="1">
        <v>4.5597907443018899E-2</v>
      </c>
      <c r="H139" s="1">
        <v>4.1390179595713103E-2</v>
      </c>
      <c r="I139" s="1">
        <f t="shared" si="21"/>
        <v>-3.5526844564578781E-2</v>
      </c>
      <c r="J139" s="1">
        <f t="shared" si="22"/>
        <v>0.12672265945061659</v>
      </c>
      <c r="K139" s="1">
        <f t="shared" si="23"/>
        <v>1.0466534747630127</v>
      </c>
      <c r="L139" s="1">
        <f t="shared" si="19"/>
        <v>0.96509682627818039</v>
      </c>
      <c r="M139" s="1">
        <f t="shared" si="20"/>
        <v>1.1351021642648373</v>
      </c>
      <c r="N139" s="1">
        <v>0.270609489932432</v>
      </c>
      <c r="O139" s="7"/>
      <c r="P139" s="55"/>
      <c r="Q139" s="6"/>
    </row>
    <row r="140" spans="1:17" ht="14" customHeight="1" x14ac:dyDescent="0.15">
      <c r="A140" s="8" t="s">
        <v>140</v>
      </c>
      <c r="B140" s="8" t="s">
        <v>497</v>
      </c>
      <c r="C140" s="8" t="s">
        <v>108</v>
      </c>
      <c r="E140" s="8" t="s">
        <v>494</v>
      </c>
      <c r="F140" s="1">
        <v>101</v>
      </c>
      <c r="G140" s="1">
        <v>-8.6858522956706503E-3</v>
      </c>
      <c r="H140" s="1">
        <v>4.4741762051563098E-2</v>
      </c>
      <c r="I140" s="1">
        <f t="shared" si="21"/>
        <v>-9.6379705916734323E-2</v>
      </c>
      <c r="J140" s="1">
        <f t="shared" si="22"/>
        <v>7.9008001325393026E-2</v>
      </c>
      <c r="K140" s="1">
        <f t="shared" si="23"/>
        <v>0.99135176074017717</v>
      </c>
      <c r="L140" s="1">
        <f t="shared" si="19"/>
        <v>0.90811913238799535</v>
      </c>
      <c r="M140" s="1">
        <f t="shared" si="20"/>
        <v>1.0822129811738794</v>
      </c>
      <c r="N140" s="1">
        <v>0.84607174631120596</v>
      </c>
      <c r="O140" s="7">
        <v>98.668775857836394</v>
      </c>
      <c r="P140" s="55">
        <v>198</v>
      </c>
      <c r="Q140" s="6">
        <v>0.46204751448269499</v>
      </c>
    </row>
    <row r="141" spans="1:17" ht="14" customHeight="1" x14ac:dyDescent="0.15">
      <c r="A141" s="8" t="s">
        <v>140</v>
      </c>
      <c r="B141" s="8" t="s">
        <v>497</v>
      </c>
      <c r="C141" s="8" t="s">
        <v>108</v>
      </c>
      <c r="E141" s="8" t="s">
        <v>99</v>
      </c>
      <c r="F141" s="1">
        <v>101</v>
      </c>
      <c r="G141" s="1">
        <v>0.139353736904716</v>
      </c>
      <c r="H141" s="1">
        <v>0.20120689278961201</v>
      </c>
      <c r="I141" s="1">
        <f t="shared" si="21"/>
        <v>-0.25501177296292354</v>
      </c>
      <c r="J141" s="1">
        <f t="shared" si="22"/>
        <v>0.53371924677235549</v>
      </c>
      <c r="K141" s="1">
        <f t="shared" si="23"/>
        <v>1.1495306595091861</v>
      </c>
      <c r="L141" s="1">
        <f t="shared" si="19"/>
        <v>0.77490737495158413</v>
      </c>
      <c r="M141" s="1">
        <f t="shared" si="20"/>
        <v>1.7052628221975381</v>
      </c>
      <c r="N141" s="1">
        <v>0.48856733998665802</v>
      </c>
      <c r="O141" s="7"/>
      <c r="P141" s="55"/>
      <c r="Q141" s="6"/>
    </row>
    <row r="142" spans="1:17" ht="14" customHeight="1" x14ac:dyDescent="0.15">
      <c r="A142" s="8" t="s">
        <v>140</v>
      </c>
      <c r="B142" s="8" t="s">
        <v>497</v>
      </c>
      <c r="C142" s="8" t="s">
        <v>108</v>
      </c>
      <c r="D142" s="1" t="s">
        <v>578</v>
      </c>
      <c r="E142" s="8" t="s">
        <v>579</v>
      </c>
      <c r="F142" s="1">
        <v>101</v>
      </c>
      <c r="G142" s="1">
        <v>9.6660861446771801E-2</v>
      </c>
      <c r="H142" s="1">
        <v>5.1457917361826602E-2</v>
      </c>
      <c r="I142" s="1">
        <f t="shared" si="21"/>
        <v>-4.1966565824083368E-3</v>
      </c>
      <c r="J142" s="1">
        <f t="shared" si="22"/>
        <v>0.19751837947595194</v>
      </c>
      <c r="K142" s="1">
        <f t="shared" si="23"/>
        <v>1.1014867536460911</v>
      </c>
      <c r="L142" s="1">
        <f t="shared" si="19"/>
        <v>0.99581213707520577</v>
      </c>
      <c r="M142" s="1">
        <f t="shared" si="20"/>
        <v>1.218375457866282</v>
      </c>
      <c r="N142" s="1">
        <v>6.03203306905521E-2</v>
      </c>
      <c r="O142" s="7"/>
      <c r="P142" s="55"/>
      <c r="Q142" s="6"/>
    </row>
    <row r="143" spans="1:17" ht="14" customHeight="1" x14ac:dyDescent="0.15">
      <c r="A143" s="8" t="s">
        <v>140</v>
      </c>
      <c r="B143" s="8" t="s">
        <v>497</v>
      </c>
      <c r="C143" s="8" t="s">
        <v>108</v>
      </c>
      <c r="E143" s="8" t="s">
        <v>494</v>
      </c>
      <c r="F143" s="1">
        <v>101</v>
      </c>
      <c r="G143" s="1">
        <v>6.6745084647326699E-3</v>
      </c>
      <c r="H143" s="1">
        <v>4.5540016793522001E-2</v>
      </c>
      <c r="I143" s="1">
        <f t="shared" si="21"/>
        <v>-8.2583924450570459E-2</v>
      </c>
      <c r="J143" s="1">
        <f t="shared" si="22"/>
        <v>9.5932941380035788E-2</v>
      </c>
      <c r="K143" s="1">
        <f t="shared" si="23"/>
        <v>1.0066968326363419</v>
      </c>
      <c r="L143" s="1">
        <f t="shared" si="19"/>
        <v>0.92073416250549445</v>
      </c>
      <c r="M143" s="1">
        <f t="shared" si="20"/>
        <v>1.1006852510851579</v>
      </c>
      <c r="N143" s="1">
        <v>0.88347649224230995</v>
      </c>
      <c r="O143" s="7">
        <v>95.913624853430605</v>
      </c>
      <c r="P143" s="55">
        <v>197</v>
      </c>
      <c r="Q143" s="6">
        <v>0.51210929435180497</v>
      </c>
    </row>
    <row r="144" spans="1:17" ht="14" customHeight="1" x14ac:dyDescent="0.15">
      <c r="A144" s="8" t="s">
        <v>140</v>
      </c>
      <c r="B144" s="8" t="s">
        <v>497</v>
      </c>
      <c r="C144" s="8" t="s">
        <v>108</v>
      </c>
      <c r="E144" s="8" t="s">
        <v>99</v>
      </c>
      <c r="F144" s="1">
        <v>101</v>
      </c>
      <c r="G144" s="1">
        <v>0.205184635418525</v>
      </c>
      <c r="H144" s="1">
        <v>0.20440831541341201</v>
      </c>
      <c r="I144" s="1">
        <f t="shared" si="21"/>
        <v>-0.19545566279176252</v>
      </c>
      <c r="J144" s="1">
        <f t="shared" si="22"/>
        <v>0.60582493362881251</v>
      </c>
      <c r="K144" s="1">
        <f t="shared" si="23"/>
        <v>1.2277517304918955</v>
      </c>
      <c r="L144" s="1">
        <f t="shared" si="19"/>
        <v>0.82245980832759225</v>
      </c>
      <c r="M144" s="1">
        <f t="shared" si="20"/>
        <v>1.8327634936848427</v>
      </c>
      <c r="N144" s="1">
        <v>0.31547604233122301</v>
      </c>
      <c r="O144" s="7"/>
      <c r="P144" s="55"/>
      <c r="Q144" s="6"/>
    </row>
    <row r="145" spans="1:17" ht="14" customHeight="1" thickBot="1" x14ac:dyDescent="0.2">
      <c r="A145" s="5" t="s">
        <v>140</v>
      </c>
      <c r="B145" s="5" t="s">
        <v>497</v>
      </c>
      <c r="C145" s="5" t="s">
        <v>108</v>
      </c>
      <c r="E145" s="8" t="s">
        <v>576</v>
      </c>
      <c r="F145" s="1">
        <v>101</v>
      </c>
      <c r="G145" s="1">
        <v>-4.2852930663219296E-3</v>
      </c>
      <c r="H145" s="1">
        <v>2.5817121869663802E-3</v>
      </c>
      <c r="I145" s="1">
        <f t="shared" si="21"/>
        <v>-9.3454489527760344E-3</v>
      </c>
      <c r="J145" s="1">
        <f t="shared" si="22"/>
        <v>7.7486282013217514E-4</v>
      </c>
      <c r="K145" s="1">
        <f t="shared" si="23"/>
        <v>0.99572387570038368</v>
      </c>
      <c r="L145" s="1">
        <f t="shared" si="19"/>
        <v>0.99069808403796067</v>
      </c>
      <c r="M145" s="1">
        <f t="shared" si="20"/>
        <v>1.0007751631038817</v>
      </c>
      <c r="N145" s="1">
        <v>9.6941663223956906E-2</v>
      </c>
      <c r="O145" s="7"/>
      <c r="P145" s="55"/>
      <c r="Q145" s="6"/>
    </row>
    <row r="146" spans="1:17" ht="14" customHeight="1" x14ac:dyDescent="0.15">
      <c r="A146" s="8" t="s">
        <v>142</v>
      </c>
      <c r="B146" s="8" t="s">
        <v>497</v>
      </c>
      <c r="C146" s="8" t="s">
        <v>110</v>
      </c>
      <c r="D146" s="13" t="s">
        <v>577</v>
      </c>
      <c r="E146" s="14" t="s">
        <v>579</v>
      </c>
      <c r="F146" s="56">
        <v>101</v>
      </c>
      <c r="G146" s="56">
        <v>6.0540812532823202E-2</v>
      </c>
      <c r="H146" s="56">
        <v>8.0383747828283003E-2</v>
      </c>
      <c r="I146" s="56">
        <f t="shared" si="21"/>
        <v>-9.7011333210611478E-2</v>
      </c>
      <c r="J146" s="56">
        <f t="shared" si="22"/>
        <v>0.21809295827625788</v>
      </c>
      <c r="K146" s="56">
        <f t="shared" si="23"/>
        <v>1.0624109563675563</v>
      </c>
      <c r="L146" s="56">
        <f t="shared" si="19"/>
        <v>0.90754572066819716</v>
      </c>
      <c r="M146" s="56">
        <f t="shared" si="20"/>
        <v>1.2437026747024789</v>
      </c>
      <c r="N146" s="56">
        <v>0.451361329683726</v>
      </c>
      <c r="O146" s="13"/>
      <c r="P146" s="56"/>
      <c r="Q146" s="12"/>
    </row>
    <row r="147" spans="1:17" ht="14" customHeight="1" x14ac:dyDescent="0.15">
      <c r="A147" s="8" t="s">
        <v>142</v>
      </c>
      <c r="B147" s="8" t="s">
        <v>497</v>
      </c>
      <c r="C147" s="8" t="s">
        <v>110</v>
      </c>
      <c r="D147" s="7"/>
      <c r="E147" s="8" t="s">
        <v>494</v>
      </c>
      <c r="F147" s="55">
        <v>101</v>
      </c>
      <c r="G147" s="55">
        <v>3.66696322192104E-2</v>
      </c>
      <c r="H147" s="55">
        <v>8.4910268936349301E-2</v>
      </c>
      <c r="I147" s="55">
        <f t="shared" si="21"/>
        <v>-0.12975449489603422</v>
      </c>
      <c r="J147" s="55">
        <f t="shared" si="22"/>
        <v>0.20309375933445503</v>
      </c>
      <c r="K147" s="55">
        <f t="shared" si="23"/>
        <v>1.0373502571198838</v>
      </c>
      <c r="L147" s="55">
        <f t="shared" si="19"/>
        <v>0.87831103429540291</v>
      </c>
      <c r="M147" s="55">
        <f t="shared" si="20"/>
        <v>1.2251873356116409</v>
      </c>
      <c r="N147" s="55">
        <v>0.66584074170598295</v>
      </c>
      <c r="O147" s="7">
        <v>107.051721456319</v>
      </c>
      <c r="P147" s="55">
        <v>198</v>
      </c>
      <c r="Q147" s="6">
        <v>0.24985690191860699</v>
      </c>
    </row>
    <row r="148" spans="1:17" ht="14" customHeight="1" x14ac:dyDescent="0.15">
      <c r="A148" s="8" t="s">
        <v>142</v>
      </c>
      <c r="B148" s="8" t="s">
        <v>497</v>
      </c>
      <c r="C148" s="8" t="s">
        <v>110</v>
      </c>
      <c r="D148" s="7"/>
      <c r="E148" s="8" t="s">
        <v>99</v>
      </c>
      <c r="F148" s="55">
        <v>101</v>
      </c>
      <c r="G148" s="55">
        <v>-0.37995362794708998</v>
      </c>
      <c r="H148" s="55">
        <v>0.380377829303648</v>
      </c>
      <c r="I148" s="55">
        <f t="shared" si="21"/>
        <v>-1.1254941733822399</v>
      </c>
      <c r="J148" s="55">
        <f t="shared" si="22"/>
        <v>0.36558691748806005</v>
      </c>
      <c r="K148" s="55">
        <f t="shared" si="23"/>
        <v>0.68389312200509489</v>
      </c>
      <c r="L148" s="55">
        <f t="shared" si="19"/>
        <v>0.32449207238523003</v>
      </c>
      <c r="M148" s="55">
        <f t="shared" si="20"/>
        <v>1.4413597191694121</v>
      </c>
      <c r="N148" s="55">
        <v>0.31785050539521797</v>
      </c>
      <c r="O148" s="7"/>
      <c r="P148" s="55"/>
      <c r="Q148" s="6"/>
    </row>
    <row r="149" spans="1:17" ht="14" customHeight="1" x14ac:dyDescent="0.15">
      <c r="A149" s="8" t="s">
        <v>142</v>
      </c>
      <c r="B149" s="8" t="s">
        <v>497</v>
      </c>
      <c r="C149" s="8" t="s">
        <v>110</v>
      </c>
      <c r="D149" s="7" t="s">
        <v>578</v>
      </c>
      <c r="E149" s="8" t="s">
        <v>579</v>
      </c>
      <c r="F149" s="55">
        <v>101</v>
      </c>
      <c r="G149" s="55">
        <v>9.8700858333961902E-2</v>
      </c>
      <c r="H149" s="55">
        <v>0.101275510300896</v>
      </c>
      <c r="I149" s="55">
        <f t="shared" si="21"/>
        <v>-9.9799141855794263E-2</v>
      </c>
      <c r="J149" s="55">
        <f t="shared" si="22"/>
        <v>0.29720085852371808</v>
      </c>
      <c r="K149" s="55">
        <f t="shared" si="23"/>
        <v>1.1037360767207829</v>
      </c>
      <c r="L149" s="55">
        <f t="shared" si="19"/>
        <v>0.90501918025415407</v>
      </c>
      <c r="M149" s="55">
        <f t="shared" si="20"/>
        <v>1.3460856450720444</v>
      </c>
      <c r="N149" s="55">
        <v>0.32976975795161301</v>
      </c>
      <c r="O149" s="7"/>
      <c r="P149" s="55"/>
      <c r="Q149" s="6"/>
    </row>
    <row r="150" spans="1:17" ht="14" customHeight="1" x14ac:dyDescent="0.15">
      <c r="A150" s="8" t="s">
        <v>142</v>
      </c>
      <c r="B150" s="8" t="s">
        <v>497</v>
      </c>
      <c r="C150" s="8" t="s">
        <v>110</v>
      </c>
      <c r="D150" s="7"/>
      <c r="E150" s="8" t="s">
        <v>494</v>
      </c>
      <c r="F150" s="55">
        <v>101</v>
      </c>
      <c r="G150" s="55">
        <v>4.7166483215016201E-2</v>
      </c>
      <c r="H150" s="55">
        <v>8.6828366061842202E-2</v>
      </c>
      <c r="I150" s="55">
        <f t="shared" si="21"/>
        <v>-0.12301711426619449</v>
      </c>
      <c r="J150" s="55">
        <f t="shared" si="22"/>
        <v>0.21735008069622691</v>
      </c>
      <c r="K150" s="55">
        <f t="shared" si="23"/>
        <v>1.0482965183274837</v>
      </c>
      <c r="L150" s="55">
        <f t="shared" si="19"/>
        <v>0.88424852916661256</v>
      </c>
      <c r="M150" s="55">
        <f t="shared" si="20"/>
        <v>1.242779098963547</v>
      </c>
      <c r="N150" s="55">
        <v>0.58698168212859803</v>
      </c>
      <c r="O150" s="7">
        <v>106.625390486762</v>
      </c>
      <c r="P150" s="55">
        <v>197</v>
      </c>
      <c r="Q150" s="6">
        <v>0.23670343168517899</v>
      </c>
    </row>
    <row r="151" spans="1:17" ht="14" customHeight="1" x14ac:dyDescent="0.15">
      <c r="A151" s="8" t="s">
        <v>142</v>
      </c>
      <c r="B151" s="8" t="s">
        <v>497</v>
      </c>
      <c r="C151" s="8" t="s">
        <v>110</v>
      </c>
      <c r="D151" s="7"/>
      <c r="E151" s="8" t="s">
        <v>99</v>
      </c>
      <c r="F151" s="55">
        <v>101</v>
      </c>
      <c r="G151" s="55">
        <v>-0.33491425159295202</v>
      </c>
      <c r="H151" s="55">
        <v>0.38836459979782401</v>
      </c>
      <c r="I151" s="55">
        <f t="shared" si="21"/>
        <v>-1.096108867196687</v>
      </c>
      <c r="J151" s="55">
        <f t="shared" si="22"/>
        <v>0.42628036401078301</v>
      </c>
      <c r="K151" s="55">
        <f t="shared" si="23"/>
        <v>0.71539942808390566</v>
      </c>
      <c r="L151" s="55">
        <f t="shared" si="19"/>
        <v>0.33416885254915507</v>
      </c>
      <c r="M151" s="55">
        <f t="shared" si="20"/>
        <v>1.5315501064764734</v>
      </c>
      <c r="N151" s="55">
        <v>0.38848355890282499</v>
      </c>
      <c r="O151" s="7"/>
      <c r="P151" s="55"/>
      <c r="Q151" s="6"/>
    </row>
    <row r="152" spans="1:17" ht="14" customHeight="1" x14ac:dyDescent="0.15">
      <c r="A152" s="8" t="s">
        <v>142</v>
      </c>
      <c r="B152" s="8" t="s">
        <v>497</v>
      </c>
      <c r="C152" s="8" t="s">
        <v>110</v>
      </c>
      <c r="D152" s="7"/>
      <c r="E152" s="8" t="s">
        <v>576</v>
      </c>
      <c r="F152" s="55">
        <v>101</v>
      </c>
      <c r="G152" s="55">
        <v>-3.0413827056363701E-3</v>
      </c>
      <c r="H152" s="55">
        <v>4.8836224480617299E-3</v>
      </c>
      <c r="I152" s="55">
        <f t="shared" si="21"/>
        <v>-1.261328270383736E-2</v>
      </c>
      <c r="J152" s="55">
        <f t="shared" si="22"/>
        <v>6.5305172925646205E-3</v>
      </c>
      <c r="K152" s="55">
        <f t="shared" si="23"/>
        <v>0.99696323761350492</v>
      </c>
      <c r="L152" s="55">
        <f t="shared" si="19"/>
        <v>0.98746593134693106</v>
      </c>
      <c r="M152" s="55">
        <f t="shared" si="20"/>
        <v>1.0065518876150448</v>
      </c>
      <c r="N152" s="55">
        <v>0.53343444332735301</v>
      </c>
      <c r="O152" s="7"/>
      <c r="P152" s="55"/>
      <c r="Q152" s="6"/>
    </row>
    <row r="153" spans="1:17" ht="14" customHeight="1" thickBot="1" x14ac:dyDescent="0.2">
      <c r="A153" s="5"/>
      <c r="B153" s="5"/>
      <c r="C153" s="5"/>
      <c r="D153" s="4"/>
      <c r="E153" s="5"/>
      <c r="F153" s="3"/>
      <c r="G153" s="3"/>
      <c r="H153" s="3"/>
      <c r="I153" s="3"/>
      <c r="J153" s="3"/>
      <c r="K153" s="3"/>
      <c r="L153" s="3"/>
      <c r="M153" s="3"/>
      <c r="N153" s="3"/>
      <c r="O153" s="4"/>
      <c r="P153" s="3"/>
      <c r="Q153" s="2"/>
    </row>
    <row r="157" spans="1:17" ht="14" customHeight="1" x14ac:dyDescent="0.15">
      <c r="A157" s="48" t="s">
        <v>164</v>
      </c>
      <c r="B157" s="48"/>
    </row>
    <row r="158" spans="1:17" ht="14" customHeight="1" x14ac:dyDescent="0.15">
      <c r="A158" s="55" t="s">
        <v>56</v>
      </c>
      <c r="B158" s="55" t="s">
        <v>16</v>
      </c>
      <c r="C158" s="55"/>
    </row>
    <row r="159" spans="1:17" ht="14" customHeight="1" x14ac:dyDescent="0.15">
      <c r="A159" s="55" t="s">
        <v>119</v>
      </c>
      <c r="B159" s="55" t="s">
        <v>118</v>
      </c>
      <c r="C159" s="55"/>
    </row>
    <row r="160" spans="1:17" ht="14" customHeight="1" x14ac:dyDescent="0.15">
      <c r="A160" s="55" t="s">
        <v>57</v>
      </c>
      <c r="B160" s="55" t="s">
        <v>15</v>
      </c>
      <c r="C160" s="55"/>
    </row>
    <row r="161" spans="1:3" ht="14" customHeight="1" x14ac:dyDescent="0.15">
      <c r="A161" s="55" t="s">
        <v>58</v>
      </c>
      <c r="B161" s="55" t="s">
        <v>100</v>
      </c>
      <c r="C161" s="55"/>
    </row>
    <row r="162" spans="1:3" ht="14" customHeight="1" x14ac:dyDescent="0.15">
      <c r="A162" s="55" t="s">
        <v>120</v>
      </c>
      <c r="B162" s="55" t="s">
        <v>128</v>
      </c>
      <c r="C162" s="55"/>
    </row>
    <row r="163" spans="1:3" ht="14" customHeight="1" x14ac:dyDescent="0.15">
      <c r="A163" s="55" t="s">
        <v>59</v>
      </c>
      <c r="B163" s="55" t="s">
        <v>60</v>
      </c>
      <c r="C163" s="55"/>
    </row>
    <row r="164" spans="1:3" ht="14" customHeight="1" x14ac:dyDescent="0.15">
      <c r="A164" s="55" t="s">
        <v>61</v>
      </c>
      <c r="B164" s="55" t="s">
        <v>115</v>
      </c>
      <c r="C164" s="55"/>
    </row>
    <row r="165" spans="1:3" ht="14" customHeight="1" x14ac:dyDescent="0.15">
      <c r="A165" s="55" t="s">
        <v>62</v>
      </c>
      <c r="B165" s="55" t="s">
        <v>63</v>
      </c>
      <c r="C165" s="55"/>
    </row>
    <row r="166" spans="1:3" ht="14" customHeight="1" x14ac:dyDescent="0.15">
      <c r="A166" s="55" t="s">
        <v>64</v>
      </c>
      <c r="B166" s="55" t="s">
        <v>13</v>
      </c>
      <c r="C166" s="55"/>
    </row>
    <row r="167" spans="1:3" ht="14" customHeight="1" x14ac:dyDescent="0.15">
      <c r="A167" s="55" t="s">
        <v>65</v>
      </c>
      <c r="B167" s="55" t="s">
        <v>12</v>
      </c>
      <c r="C167" s="55"/>
    </row>
    <row r="168" spans="1:3" ht="14" customHeight="1" x14ac:dyDescent="0.15">
      <c r="A168" s="55" t="s">
        <v>66</v>
      </c>
      <c r="B168" s="55" t="s">
        <v>67</v>
      </c>
      <c r="C168" s="55"/>
    </row>
    <row r="169" spans="1:3" ht="14" customHeight="1" x14ac:dyDescent="0.15">
      <c r="A169" s="55" t="s">
        <v>68</v>
      </c>
      <c r="B169" s="55" t="s">
        <v>11</v>
      </c>
      <c r="C169" s="55"/>
    </row>
    <row r="170" spans="1:3" ht="14" customHeight="1" x14ac:dyDescent="0.15">
      <c r="A170" s="55" t="s">
        <v>69</v>
      </c>
      <c r="B170" s="55" t="s">
        <v>10</v>
      </c>
      <c r="C170" s="55"/>
    </row>
    <row r="171" spans="1:3" ht="14" customHeight="1" x14ac:dyDescent="0.15">
      <c r="A171" s="55" t="s">
        <v>70</v>
      </c>
      <c r="B171" s="55" t="s">
        <v>9</v>
      </c>
      <c r="C171" s="55"/>
    </row>
    <row r="172" spans="1:3" ht="14" customHeight="1" x14ac:dyDescent="0.15">
      <c r="A172" s="55" t="s">
        <v>71</v>
      </c>
      <c r="B172" s="55" t="s">
        <v>8</v>
      </c>
      <c r="C172" s="55"/>
    </row>
    <row r="173" spans="1:3" ht="14" customHeight="1" x14ac:dyDescent="0.15">
      <c r="A173" s="55" t="s">
        <v>73</v>
      </c>
      <c r="B173" s="55" t="s">
        <v>72</v>
      </c>
      <c r="C173" s="55"/>
    </row>
    <row r="175" spans="1:3" ht="14" customHeight="1" x14ac:dyDescent="0.15">
      <c r="A175" s="48" t="s">
        <v>165</v>
      </c>
    </row>
    <row r="177" spans="1:3" ht="14" customHeight="1" x14ac:dyDescent="0.15">
      <c r="A177" s="7" t="s">
        <v>134</v>
      </c>
      <c r="B177" s="55" t="s">
        <v>102</v>
      </c>
      <c r="C177" s="55"/>
    </row>
    <row r="178" spans="1:3" ht="14" customHeight="1" x14ac:dyDescent="0.15">
      <c r="A178" s="7" t="s">
        <v>135</v>
      </c>
      <c r="B178" s="55" t="s">
        <v>103</v>
      </c>
      <c r="C178" s="55"/>
    </row>
    <row r="179" spans="1:3" ht="14" customHeight="1" x14ac:dyDescent="0.15">
      <c r="A179" s="7" t="s">
        <v>136</v>
      </c>
      <c r="B179" s="55" t="s">
        <v>104</v>
      </c>
      <c r="C179" s="55"/>
    </row>
    <row r="180" spans="1:3" ht="14" customHeight="1" x14ac:dyDescent="0.15">
      <c r="A180" s="7" t="s">
        <v>137</v>
      </c>
      <c r="B180" s="55" t="s">
        <v>105</v>
      </c>
      <c r="C180" s="55"/>
    </row>
    <row r="181" spans="1:3" ht="14" customHeight="1" x14ac:dyDescent="0.15">
      <c r="A181" s="7" t="s">
        <v>138</v>
      </c>
      <c r="B181" s="55" t="s">
        <v>106</v>
      </c>
      <c r="C181" s="55"/>
    </row>
    <row r="182" spans="1:3" ht="14" customHeight="1" x14ac:dyDescent="0.15">
      <c r="A182" s="7" t="s">
        <v>139</v>
      </c>
      <c r="B182" s="55" t="s">
        <v>107</v>
      </c>
      <c r="C182" s="55"/>
    </row>
    <row r="183" spans="1:3" ht="14" customHeight="1" x14ac:dyDescent="0.15">
      <c r="A183" s="7" t="s">
        <v>140</v>
      </c>
      <c r="B183" s="55" t="s">
        <v>108</v>
      </c>
      <c r="C183" s="55"/>
    </row>
    <row r="184" spans="1:3" ht="14" customHeight="1" x14ac:dyDescent="0.15">
      <c r="A184" s="7" t="s">
        <v>141</v>
      </c>
      <c r="B184" s="55" t="s">
        <v>109</v>
      </c>
      <c r="C184" s="55"/>
    </row>
    <row r="185" spans="1:3" ht="14" customHeight="1" x14ac:dyDescent="0.15">
      <c r="A185" s="7" t="s">
        <v>142</v>
      </c>
      <c r="B185" s="55" t="s">
        <v>110</v>
      </c>
      <c r="C185" s="55"/>
    </row>
    <row r="188" spans="1:3" ht="14" customHeight="1" x14ac:dyDescent="0.15">
      <c r="A188" s="48" t="s">
        <v>188</v>
      </c>
    </row>
    <row r="189" spans="1:3" ht="14" customHeight="1" x14ac:dyDescent="0.15">
      <c r="A189" s="1" t="s">
        <v>20</v>
      </c>
      <c r="B189" s="1" t="s">
        <v>175</v>
      </c>
    </row>
    <row r="190" spans="1:3" ht="14" customHeight="1" x14ac:dyDescent="0.15">
      <c r="A190" s="1" t="s">
        <v>19</v>
      </c>
      <c r="B190" s="1" t="s">
        <v>176</v>
      </c>
    </row>
    <row r="191" spans="1:3" ht="14" customHeight="1" x14ac:dyDescent="0.15">
      <c r="A191" s="1" t="s">
        <v>18</v>
      </c>
      <c r="B191" s="1" t="s">
        <v>177</v>
      </c>
    </row>
    <row r="192" spans="1:3" ht="14" customHeight="1" x14ac:dyDescent="0.15">
      <c r="A192" s="1" t="s">
        <v>178</v>
      </c>
      <c r="B192" s="1" t="s">
        <v>179</v>
      </c>
    </row>
    <row r="193" spans="1:2" ht="14" customHeight="1" x14ac:dyDescent="0.15">
      <c r="A193" s="1" t="s">
        <v>180</v>
      </c>
      <c r="B193" s="1" t="s">
        <v>181</v>
      </c>
    </row>
    <row r="194" spans="1:2" ht="14" customHeight="1" x14ac:dyDescent="0.15">
      <c r="A194" s="1" t="s">
        <v>17</v>
      </c>
      <c r="B194" s="1" t="s">
        <v>187</v>
      </c>
    </row>
    <row r="195" spans="1:2" ht="14" customHeight="1" x14ac:dyDescent="0.15">
      <c r="A195" s="1" t="s">
        <v>28</v>
      </c>
      <c r="B195" s="1" t="s">
        <v>182</v>
      </c>
    </row>
    <row r="196" spans="1:2" ht="14" customHeight="1" x14ac:dyDescent="0.15">
      <c r="A196" s="1" t="s">
        <v>183</v>
      </c>
      <c r="B196" s="1" t="s">
        <v>185</v>
      </c>
    </row>
    <row r="197" spans="1:2" ht="14" customHeight="1" x14ac:dyDescent="0.15">
      <c r="A197" s="1" t="s">
        <v>184</v>
      </c>
      <c r="B197" s="1" t="s">
        <v>186</v>
      </c>
    </row>
  </sheetData>
  <mergeCells count="2">
    <mergeCell ref="D3:N3"/>
    <mergeCell ref="O3:Q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193C-FD67-9241-B347-3F3E6C8A6988}">
  <dimension ref="A1:AE196"/>
  <sheetViews>
    <sheetView zoomScale="110" workbookViewId="0">
      <selection activeCell="D183" sqref="D183"/>
    </sheetView>
  </sheetViews>
  <sheetFormatPr baseColWidth="10" defaultRowHeight="14" customHeight="1" x14ac:dyDescent="0.15"/>
  <cols>
    <col min="1" max="2" width="26.5" style="1" customWidth="1"/>
    <col min="3" max="3" width="40.33203125" style="1" customWidth="1"/>
    <col min="4" max="5" width="26.5" style="1" customWidth="1"/>
    <col min="6" max="27" width="10.83203125" style="1"/>
    <col min="28" max="31" width="10.83203125" style="175"/>
    <col min="32" max="16384" width="10.83203125" style="1"/>
  </cols>
  <sheetData>
    <row r="1" spans="1:31" ht="14" customHeight="1" x14ac:dyDescent="0.15">
      <c r="A1" s="41" t="s">
        <v>639</v>
      </c>
      <c r="B1" s="41"/>
      <c r="C1" s="41"/>
      <c r="D1" s="41"/>
      <c r="E1" s="32"/>
      <c r="F1" s="34"/>
      <c r="G1" s="35"/>
      <c r="H1" s="35"/>
      <c r="I1" s="35"/>
      <c r="J1" s="35"/>
      <c r="K1" s="35"/>
      <c r="L1" s="35"/>
      <c r="M1" s="35"/>
      <c r="N1" s="30"/>
      <c r="O1" s="35"/>
      <c r="P1" s="34"/>
      <c r="Q1" s="30"/>
    </row>
    <row r="2" spans="1:31" ht="14" customHeight="1" thickBot="1" x14ac:dyDescent="0.2">
      <c r="A2" s="41"/>
      <c r="B2" s="41"/>
      <c r="C2" s="40"/>
      <c r="D2" s="143"/>
      <c r="E2" s="39"/>
      <c r="F2" s="38"/>
      <c r="G2" s="37"/>
      <c r="H2" s="37"/>
      <c r="I2" s="37"/>
      <c r="J2" s="37"/>
      <c r="K2" s="37"/>
      <c r="L2" s="37"/>
      <c r="M2" s="37"/>
      <c r="N2" s="36"/>
      <c r="O2" s="35"/>
      <c r="P2" s="34"/>
      <c r="Q2" s="30"/>
    </row>
    <row r="3" spans="1:31" ht="14" customHeight="1" thickBot="1" x14ac:dyDescent="0.2">
      <c r="A3" s="29"/>
      <c r="B3" s="135"/>
      <c r="C3" s="135"/>
      <c r="D3" s="215" t="s">
        <v>41</v>
      </c>
      <c r="E3" s="227"/>
      <c r="F3" s="227"/>
      <c r="G3" s="227"/>
      <c r="H3" s="227"/>
      <c r="I3" s="227"/>
      <c r="J3" s="227"/>
      <c r="K3" s="227"/>
      <c r="L3" s="227"/>
      <c r="M3" s="227"/>
      <c r="N3" s="228"/>
      <c r="O3" s="215" t="s">
        <v>40</v>
      </c>
      <c r="P3" s="216"/>
      <c r="Q3" s="217"/>
    </row>
    <row r="4" spans="1:31" ht="14" customHeight="1" thickBot="1" x14ac:dyDescent="0.2">
      <c r="A4" s="136" t="s">
        <v>596</v>
      </c>
      <c r="B4" s="136" t="s">
        <v>496</v>
      </c>
      <c r="C4" s="146" t="s">
        <v>36</v>
      </c>
      <c r="D4" s="144" t="s">
        <v>34</v>
      </c>
      <c r="E4" s="167" t="s">
        <v>35</v>
      </c>
      <c r="F4" s="27" t="s">
        <v>20</v>
      </c>
      <c r="G4" s="26" t="s">
        <v>19</v>
      </c>
      <c r="H4" s="26" t="s">
        <v>18</v>
      </c>
      <c r="I4" s="26" t="s">
        <v>33</v>
      </c>
      <c r="J4" s="25" t="s">
        <v>32</v>
      </c>
      <c r="K4" s="25" t="s">
        <v>31</v>
      </c>
      <c r="L4" s="25" t="s">
        <v>30</v>
      </c>
      <c r="M4" s="25" t="s">
        <v>29</v>
      </c>
      <c r="N4" s="23" t="s">
        <v>17</v>
      </c>
      <c r="O4" s="155" t="s">
        <v>28</v>
      </c>
      <c r="P4" s="154" t="s">
        <v>27</v>
      </c>
      <c r="Q4" s="23" t="s">
        <v>26</v>
      </c>
    </row>
    <row r="5" spans="1:31" ht="14" customHeight="1" x14ac:dyDescent="0.15">
      <c r="A5" s="14"/>
      <c r="B5" s="14"/>
      <c r="C5" s="14"/>
      <c r="D5" s="13"/>
      <c r="E5" s="14"/>
      <c r="F5" s="56"/>
      <c r="G5" s="56"/>
      <c r="H5" s="56"/>
      <c r="I5" s="56"/>
      <c r="J5" s="56"/>
      <c r="K5" s="56"/>
      <c r="L5" s="56"/>
      <c r="M5" s="56"/>
      <c r="N5" s="12"/>
      <c r="O5" s="13"/>
      <c r="P5" s="56"/>
      <c r="Q5" s="12"/>
    </row>
    <row r="6" spans="1:31" ht="14" customHeight="1" x14ac:dyDescent="0.15">
      <c r="A6" s="8" t="s">
        <v>57</v>
      </c>
      <c r="B6" s="8" t="s">
        <v>75</v>
      </c>
      <c r="C6" s="8" t="s">
        <v>15</v>
      </c>
      <c r="D6" s="7" t="s">
        <v>597</v>
      </c>
      <c r="E6" s="8" t="s">
        <v>573</v>
      </c>
      <c r="F6" s="55">
        <v>140</v>
      </c>
      <c r="G6" s="55">
        <v>-1.8754240399730698E-2</v>
      </c>
      <c r="H6" s="55">
        <v>7.0523826056445901E-2</v>
      </c>
      <c r="I6" s="55">
        <f>G6-1.96*H6</f>
        <v>-0.15698093947036465</v>
      </c>
      <c r="J6" s="55">
        <f>G6+1.96*H6</f>
        <v>0.11947245867090325</v>
      </c>
      <c r="K6" s="55">
        <f>EXP(G6)</f>
        <v>0.98142052612361896</v>
      </c>
      <c r="L6" s="55">
        <f>EXP(I6)</f>
        <v>0.85472035008498726</v>
      </c>
      <c r="M6" s="55">
        <f>EXP(J6)</f>
        <v>1.1269022072552604</v>
      </c>
      <c r="N6" s="6">
        <v>0.79029487460541403</v>
      </c>
      <c r="O6" s="7"/>
      <c r="P6" s="55"/>
      <c r="Q6" s="6"/>
    </row>
    <row r="7" spans="1:31" ht="14" customHeight="1" x14ac:dyDescent="0.15">
      <c r="A7" s="8" t="s">
        <v>57</v>
      </c>
      <c r="B7" s="8" t="s">
        <v>75</v>
      </c>
      <c r="C7" s="8" t="s">
        <v>15</v>
      </c>
      <c r="D7" s="7"/>
      <c r="E7" s="8" t="s">
        <v>98</v>
      </c>
      <c r="F7" s="55">
        <v>140</v>
      </c>
      <c r="G7" s="55">
        <v>-1.0645229559471199E-2</v>
      </c>
      <c r="H7" s="55">
        <v>0.20680834374572801</v>
      </c>
      <c r="I7" s="55">
        <f t="shared" ref="I7:I56" si="0">G7-1.96*H7</f>
        <v>-0.41598958330109814</v>
      </c>
      <c r="J7" s="55">
        <f t="shared" ref="J7:J56" si="1">G7+1.96*H7</f>
        <v>0.39469912418215569</v>
      </c>
      <c r="K7" s="55">
        <f t="shared" ref="K7:K56" si="2">EXP(G7)</f>
        <v>0.98941123037612544</v>
      </c>
      <c r="L7" s="55">
        <f t="shared" ref="L7:L56" si="3">EXP(I7)</f>
        <v>0.6596871422109285</v>
      </c>
      <c r="M7" s="55">
        <f t="shared" ref="M7:M56" si="4">EXP(J7)</f>
        <v>1.4839376427946107</v>
      </c>
      <c r="N7" s="6">
        <v>0.95894790847914402</v>
      </c>
      <c r="O7" s="7">
        <v>163.095485486738</v>
      </c>
      <c r="P7" s="55">
        <v>137</v>
      </c>
      <c r="Q7" s="6">
        <v>6.3516138216994894E-2</v>
      </c>
    </row>
    <row r="8" spans="1:31" s="11" customFormat="1" ht="14" customHeight="1" x14ac:dyDescent="0.15">
      <c r="A8" s="78" t="s">
        <v>57</v>
      </c>
      <c r="B8" s="8" t="s">
        <v>75</v>
      </c>
      <c r="C8" s="78" t="s">
        <v>15</v>
      </c>
      <c r="D8" s="79"/>
      <c r="E8" s="78" t="s">
        <v>99</v>
      </c>
      <c r="F8" s="60">
        <v>140</v>
      </c>
      <c r="G8" s="60">
        <v>0.79140650430595905</v>
      </c>
      <c r="H8" s="60">
        <v>0.187583324956071</v>
      </c>
      <c r="I8" s="60">
        <f t="shared" si="0"/>
        <v>0.42374318739205991</v>
      </c>
      <c r="J8" s="60">
        <f t="shared" si="1"/>
        <v>1.1590698212198582</v>
      </c>
      <c r="K8" s="60">
        <f t="shared" si="2"/>
        <v>2.2064976932786533</v>
      </c>
      <c r="L8" s="60">
        <f t="shared" si="3"/>
        <v>1.5276692186866569</v>
      </c>
      <c r="M8" s="60">
        <f t="shared" si="4"/>
        <v>3.1869674474619574</v>
      </c>
      <c r="N8" s="164">
        <v>2.4543204099916501E-5</v>
      </c>
      <c r="O8" s="79"/>
      <c r="P8" s="60"/>
      <c r="Q8" s="165"/>
      <c r="AB8" s="176"/>
      <c r="AC8" s="176"/>
      <c r="AD8" s="176"/>
      <c r="AE8" s="176"/>
    </row>
    <row r="9" spans="1:31" ht="14" customHeight="1" x14ac:dyDescent="0.15">
      <c r="A9" s="8" t="s">
        <v>57</v>
      </c>
      <c r="B9" s="8" t="s">
        <v>75</v>
      </c>
      <c r="C9" s="8" t="s">
        <v>15</v>
      </c>
      <c r="D9" s="7" t="s">
        <v>578</v>
      </c>
      <c r="E9" s="8" t="s">
        <v>573</v>
      </c>
      <c r="F9" s="55">
        <v>140</v>
      </c>
      <c r="G9" s="55">
        <v>5.2791028570832801E-2</v>
      </c>
      <c r="H9" s="55">
        <v>9.5809016957786097E-2</v>
      </c>
      <c r="I9" s="55">
        <f t="shared" si="0"/>
        <v>-0.13499464466642797</v>
      </c>
      <c r="J9" s="55">
        <f t="shared" si="1"/>
        <v>0.24057670180809354</v>
      </c>
      <c r="K9" s="55">
        <f t="shared" si="2"/>
        <v>1.0542093224708302</v>
      </c>
      <c r="L9" s="55">
        <f t="shared" si="3"/>
        <v>0.87372059074071762</v>
      </c>
      <c r="M9" s="55">
        <f t="shared" si="4"/>
        <v>1.2719824934447601</v>
      </c>
      <c r="N9" s="6">
        <v>0.58163181265093</v>
      </c>
      <c r="O9" s="7"/>
      <c r="P9" s="55"/>
      <c r="Q9" s="6"/>
    </row>
    <row r="10" spans="1:31" ht="14" customHeight="1" x14ac:dyDescent="0.15">
      <c r="A10" s="8" t="s">
        <v>57</v>
      </c>
      <c r="B10" s="8" t="s">
        <v>75</v>
      </c>
      <c r="C10" s="8" t="s">
        <v>15</v>
      </c>
      <c r="D10" s="7"/>
      <c r="E10" s="8" t="s">
        <v>98</v>
      </c>
      <c r="F10" s="55">
        <v>140</v>
      </c>
      <c r="G10" s="55">
        <v>3.4486813271078297E-4</v>
      </c>
      <c r="H10" s="55">
        <v>0.206886812876903</v>
      </c>
      <c r="I10" s="55">
        <f t="shared" si="0"/>
        <v>-0.40515328510601906</v>
      </c>
      <c r="J10" s="55">
        <f t="shared" si="1"/>
        <v>0.40584302137144063</v>
      </c>
      <c r="K10" s="55">
        <f t="shared" si="2"/>
        <v>1.0003449276065619</v>
      </c>
      <c r="L10" s="55">
        <f t="shared" si="3"/>
        <v>0.66687458108266084</v>
      </c>
      <c r="M10" s="55">
        <f t="shared" si="4"/>
        <v>1.5005669770222347</v>
      </c>
      <c r="N10" s="6">
        <v>0.99866997404356805</v>
      </c>
      <c r="O10" s="7">
        <v>161.65152550399901</v>
      </c>
      <c r="P10" s="55">
        <v>136</v>
      </c>
      <c r="Q10" s="6">
        <v>6.5914853155756195E-2</v>
      </c>
    </row>
    <row r="11" spans="1:31" s="11" customFormat="1" ht="14" customHeight="1" x14ac:dyDescent="0.15">
      <c r="A11" s="78" t="s">
        <v>57</v>
      </c>
      <c r="B11" s="8" t="s">
        <v>75</v>
      </c>
      <c r="C11" s="78" t="s">
        <v>15</v>
      </c>
      <c r="D11" s="79"/>
      <c r="E11" s="78" t="s">
        <v>99</v>
      </c>
      <c r="F11" s="60">
        <v>140</v>
      </c>
      <c r="G11" s="60">
        <v>0.82069203612459896</v>
      </c>
      <c r="H11" s="60">
        <v>0.189310308199717</v>
      </c>
      <c r="I11" s="60">
        <f t="shared" si="0"/>
        <v>0.44964383205315361</v>
      </c>
      <c r="J11" s="60">
        <f t="shared" si="1"/>
        <v>1.1917402401960442</v>
      </c>
      <c r="K11" s="60">
        <f t="shared" si="2"/>
        <v>2.2720716492533901</v>
      </c>
      <c r="L11" s="60">
        <f t="shared" si="3"/>
        <v>1.5677537024218364</v>
      </c>
      <c r="M11" s="60">
        <f t="shared" si="4"/>
        <v>3.2928064984738232</v>
      </c>
      <c r="N11" s="164">
        <v>1.4564868314207699E-5</v>
      </c>
      <c r="O11" s="79"/>
      <c r="P11" s="60"/>
      <c r="Q11" s="165"/>
      <c r="AB11" s="176"/>
      <c r="AC11" s="176"/>
      <c r="AD11" s="176"/>
      <c r="AE11" s="176"/>
    </row>
    <row r="12" spans="1:31" ht="14" customHeight="1" thickBot="1" x14ac:dyDescent="0.2">
      <c r="A12" s="5" t="s">
        <v>57</v>
      </c>
      <c r="B12" s="8" t="s">
        <v>75</v>
      </c>
      <c r="C12" s="5" t="s">
        <v>15</v>
      </c>
      <c r="D12" s="4"/>
      <c r="E12" s="5" t="s">
        <v>576</v>
      </c>
      <c r="F12" s="3">
        <v>140</v>
      </c>
      <c r="G12" s="3">
        <v>-2.5667758884299701E-3</v>
      </c>
      <c r="H12" s="3">
        <v>2.3287926499814299E-3</v>
      </c>
      <c r="I12" s="3">
        <f t="shared" si="0"/>
        <v>-7.1312094823935725E-3</v>
      </c>
      <c r="J12" s="3">
        <f t="shared" si="1"/>
        <v>1.9976577055336327E-3</v>
      </c>
      <c r="K12" s="3">
        <f t="shared" si="2"/>
        <v>0.99743651546414369</v>
      </c>
      <c r="L12" s="3">
        <f t="shared" si="3"/>
        <v>0.99289415725761865</v>
      </c>
      <c r="M12" s="3">
        <f t="shared" si="4"/>
        <v>1.0019996543530059</v>
      </c>
      <c r="N12" s="2">
        <v>0.270378347335679</v>
      </c>
      <c r="O12" s="4"/>
      <c r="P12" s="3"/>
      <c r="Q12" s="2"/>
    </row>
    <row r="13" spans="1:31" ht="14" customHeight="1" x14ac:dyDescent="0.15">
      <c r="A13" s="14" t="s">
        <v>71</v>
      </c>
      <c r="B13" s="14" t="s">
        <v>75</v>
      </c>
      <c r="C13" s="14" t="s">
        <v>8</v>
      </c>
      <c r="D13" s="13" t="s">
        <v>597</v>
      </c>
      <c r="E13" s="14" t="s">
        <v>573</v>
      </c>
      <c r="F13" s="56">
        <v>141</v>
      </c>
      <c r="G13" s="56">
        <v>0.265369220730308</v>
      </c>
      <c r="H13" s="56">
        <v>0.340991013537707</v>
      </c>
      <c r="I13" s="56">
        <f t="shared" si="0"/>
        <v>-0.40297316580359765</v>
      </c>
      <c r="J13" s="56">
        <f t="shared" si="1"/>
        <v>0.93371160726421365</v>
      </c>
      <c r="K13" s="56">
        <f t="shared" si="2"/>
        <v>1.3039123183705152</v>
      </c>
      <c r="L13" s="56">
        <f t="shared" si="3"/>
        <v>0.66833003318231088</v>
      </c>
      <c r="M13" s="56">
        <f t="shared" si="4"/>
        <v>2.5439337596468379</v>
      </c>
      <c r="N13" s="12">
        <v>0.43643380685599198</v>
      </c>
      <c r="O13" s="13"/>
      <c r="P13" s="56"/>
      <c r="Q13" s="12"/>
      <c r="AB13" s="1"/>
      <c r="AC13" s="1"/>
      <c r="AD13" s="1"/>
      <c r="AE13" s="1"/>
    </row>
    <row r="14" spans="1:31" ht="14" customHeight="1" x14ac:dyDescent="0.15">
      <c r="A14" s="8" t="s">
        <v>71</v>
      </c>
      <c r="B14" s="8" t="s">
        <v>75</v>
      </c>
      <c r="C14" s="8" t="s">
        <v>8</v>
      </c>
      <c r="D14" s="7"/>
      <c r="E14" s="8" t="s">
        <v>98</v>
      </c>
      <c r="F14" s="55">
        <v>141</v>
      </c>
      <c r="G14" s="55">
        <v>1.46651843000003</v>
      </c>
      <c r="H14" s="55">
        <v>0.99242456931905199</v>
      </c>
      <c r="I14" s="55">
        <f t="shared" si="0"/>
        <v>-0.47863372586531194</v>
      </c>
      <c r="J14" s="55">
        <f t="shared" si="1"/>
        <v>3.4116705858653722</v>
      </c>
      <c r="K14" s="55">
        <f t="shared" si="2"/>
        <v>4.3341193031653438</v>
      </c>
      <c r="L14" s="55">
        <f t="shared" si="3"/>
        <v>0.6196293973554865</v>
      </c>
      <c r="M14" s="55">
        <f t="shared" si="4"/>
        <v>30.31584720518606</v>
      </c>
      <c r="N14" s="6">
        <v>0.13948468280130699</v>
      </c>
      <c r="O14" s="7">
        <v>127.173126795253</v>
      </c>
      <c r="P14" s="55">
        <v>138</v>
      </c>
      <c r="Q14" s="6">
        <v>0.73537737245749901</v>
      </c>
      <c r="AB14" s="1"/>
      <c r="AC14" s="1"/>
      <c r="AD14" s="1"/>
      <c r="AE14" s="1"/>
    </row>
    <row r="15" spans="1:31" ht="14" customHeight="1" x14ac:dyDescent="0.15">
      <c r="A15" s="8" t="s">
        <v>71</v>
      </c>
      <c r="B15" s="8" t="s">
        <v>75</v>
      </c>
      <c r="C15" s="8" t="s">
        <v>8</v>
      </c>
      <c r="D15" s="7"/>
      <c r="E15" s="8" t="s">
        <v>99</v>
      </c>
      <c r="F15" s="55">
        <v>141</v>
      </c>
      <c r="G15" s="55">
        <v>-0.96481150263307103</v>
      </c>
      <c r="H15" s="55">
        <v>0.90299866002839801</v>
      </c>
      <c r="I15" s="55">
        <f t="shared" si="0"/>
        <v>-2.7346888762887311</v>
      </c>
      <c r="J15" s="55">
        <f t="shared" si="1"/>
        <v>0.80506587102258909</v>
      </c>
      <c r="K15" s="55">
        <f t="shared" si="2"/>
        <v>0.38105502083816362</v>
      </c>
      <c r="L15" s="55">
        <f t="shared" si="3"/>
        <v>6.4914200309328152E-2</v>
      </c>
      <c r="M15" s="55">
        <f t="shared" si="4"/>
        <v>2.236843837158196</v>
      </c>
      <c r="N15" s="6">
        <v>0.28531628275778398</v>
      </c>
      <c r="O15" s="7"/>
      <c r="P15" s="55"/>
      <c r="Q15" s="6"/>
      <c r="AB15" s="1"/>
      <c r="AC15" s="1"/>
      <c r="AD15" s="1"/>
      <c r="AE15" s="1"/>
    </row>
    <row r="16" spans="1:31" ht="14" customHeight="1" x14ac:dyDescent="0.15">
      <c r="A16" s="8" t="s">
        <v>71</v>
      </c>
      <c r="B16" s="8" t="s">
        <v>75</v>
      </c>
      <c r="C16" s="8" t="s">
        <v>8</v>
      </c>
      <c r="D16" s="7" t="s">
        <v>578</v>
      </c>
      <c r="E16" s="8" t="s">
        <v>573</v>
      </c>
      <c r="F16" s="55">
        <v>141</v>
      </c>
      <c r="G16" s="55">
        <v>0.174221826654057</v>
      </c>
      <c r="H16" s="55">
        <v>0.46320471096260502</v>
      </c>
      <c r="I16" s="55">
        <f t="shared" si="0"/>
        <v>-0.73365940683264874</v>
      </c>
      <c r="J16" s="55">
        <f t="shared" si="1"/>
        <v>1.0821030601407629</v>
      </c>
      <c r="K16" s="55">
        <f t="shared" si="2"/>
        <v>1.190319581146406</v>
      </c>
      <c r="L16" s="55">
        <f t="shared" si="3"/>
        <v>0.48014871179073104</v>
      </c>
      <c r="M16" s="55">
        <f t="shared" si="4"/>
        <v>2.9508789057796809</v>
      </c>
      <c r="N16" s="6">
        <v>0.70682564686141802</v>
      </c>
      <c r="O16" s="7"/>
      <c r="P16" s="55"/>
      <c r="Q16" s="6"/>
      <c r="AB16" s="1"/>
      <c r="AC16" s="1"/>
      <c r="AD16" s="1"/>
      <c r="AE16" s="1"/>
    </row>
    <row r="17" spans="1:31" ht="14" customHeight="1" x14ac:dyDescent="0.15">
      <c r="A17" s="8" t="s">
        <v>71</v>
      </c>
      <c r="B17" s="8" t="s">
        <v>75</v>
      </c>
      <c r="C17" s="8" t="s">
        <v>8</v>
      </c>
      <c r="D17" s="7"/>
      <c r="E17" s="8" t="s">
        <v>98</v>
      </c>
      <c r="F17" s="55">
        <v>141</v>
      </c>
      <c r="G17" s="55">
        <v>1.45437128445623</v>
      </c>
      <c r="H17" s="55">
        <v>0.99330363595195204</v>
      </c>
      <c r="I17" s="55">
        <f t="shared" si="0"/>
        <v>-0.49250384200959596</v>
      </c>
      <c r="J17" s="55">
        <f t="shared" si="1"/>
        <v>3.4012464109220559</v>
      </c>
      <c r="K17" s="55">
        <f t="shared" si="2"/>
        <v>4.2817905908650733</v>
      </c>
      <c r="L17" s="55">
        <f t="shared" si="3"/>
        <v>0.61109439322701919</v>
      </c>
      <c r="M17" s="55">
        <f t="shared" si="4"/>
        <v>30.001470913855631</v>
      </c>
      <c r="N17" s="6">
        <v>0.14314588247083801</v>
      </c>
      <c r="O17" s="7">
        <v>127.08859757360101</v>
      </c>
      <c r="P17" s="55">
        <v>137</v>
      </c>
      <c r="Q17" s="6">
        <v>0.71678399932233205</v>
      </c>
      <c r="AB17" s="1"/>
      <c r="AC17" s="1"/>
      <c r="AD17" s="1"/>
      <c r="AE17" s="1"/>
    </row>
    <row r="18" spans="1:31" ht="14" customHeight="1" x14ac:dyDescent="0.15">
      <c r="A18" s="8" t="s">
        <v>71</v>
      </c>
      <c r="B18" s="8" t="s">
        <v>75</v>
      </c>
      <c r="C18" s="8" t="s">
        <v>8</v>
      </c>
      <c r="D18" s="7"/>
      <c r="E18" s="8" t="s">
        <v>99</v>
      </c>
      <c r="F18" s="55">
        <v>141</v>
      </c>
      <c r="G18" s="55">
        <v>-1.00422393390512</v>
      </c>
      <c r="H18" s="55">
        <v>0.91311715783402603</v>
      </c>
      <c r="I18" s="55">
        <f t="shared" si="0"/>
        <v>-2.7939335632598112</v>
      </c>
      <c r="J18" s="55">
        <f t="shared" si="1"/>
        <v>0.78548569544957103</v>
      </c>
      <c r="K18" s="55">
        <f t="shared" si="2"/>
        <v>0.36632881989324245</v>
      </c>
      <c r="L18" s="55">
        <f t="shared" si="3"/>
        <v>6.1180084244891596E-2</v>
      </c>
      <c r="M18" s="55">
        <f t="shared" si="4"/>
        <v>2.1934720414442839</v>
      </c>
      <c r="N18" s="6">
        <v>0.27142992330506999</v>
      </c>
      <c r="O18" s="7"/>
      <c r="P18" s="55"/>
      <c r="Q18" s="6"/>
      <c r="AB18" s="1"/>
      <c r="AC18" s="1"/>
      <c r="AD18" s="1"/>
      <c r="AE18" s="1"/>
    </row>
    <row r="19" spans="1:31" ht="14" customHeight="1" thickBot="1" x14ac:dyDescent="0.2">
      <c r="A19" s="5" t="s">
        <v>71</v>
      </c>
      <c r="B19" s="5" t="s">
        <v>75</v>
      </c>
      <c r="C19" s="5" t="s">
        <v>8</v>
      </c>
      <c r="D19" s="4"/>
      <c r="E19" s="5" t="s">
        <v>576</v>
      </c>
      <c r="F19" s="3">
        <v>141</v>
      </c>
      <c r="G19" s="3">
        <v>3.2643725143846202E-3</v>
      </c>
      <c r="H19" s="3">
        <v>1.12278416109315E-2</v>
      </c>
      <c r="I19" s="3">
        <f t="shared" si="0"/>
        <v>-1.8742197043041121E-2</v>
      </c>
      <c r="J19" s="3">
        <f t="shared" si="1"/>
        <v>2.5270942071810361E-2</v>
      </c>
      <c r="K19" s="3">
        <f t="shared" si="2"/>
        <v>1.0032697063806706</v>
      </c>
      <c r="L19" s="3">
        <f t="shared" si="3"/>
        <v>0.98143234579225158</v>
      </c>
      <c r="M19" s="3">
        <f t="shared" si="4"/>
        <v>1.025592959164831</v>
      </c>
      <c r="N19" s="2">
        <v>0.77125086864975201</v>
      </c>
      <c r="O19" s="4"/>
      <c r="P19" s="3"/>
      <c r="Q19" s="2"/>
      <c r="AB19" s="1"/>
      <c r="AC19" s="1"/>
      <c r="AD19" s="1"/>
      <c r="AE19" s="1"/>
    </row>
    <row r="20" spans="1:31" ht="14" customHeight="1" x14ac:dyDescent="0.15">
      <c r="A20" s="14" t="s">
        <v>56</v>
      </c>
      <c r="B20" s="8" t="s">
        <v>75</v>
      </c>
      <c r="C20" s="14" t="s">
        <v>16</v>
      </c>
      <c r="D20" s="13" t="s">
        <v>597</v>
      </c>
      <c r="E20" s="14" t="s">
        <v>573</v>
      </c>
      <c r="F20" s="56">
        <v>141</v>
      </c>
      <c r="G20" s="56">
        <v>3.09851255821934E-2</v>
      </c>
      <c r="H20" s="56">
        <v>4.9040323960749602E-2</v>
      </c>
      <c r="I20" s="56">
        <f t="shared" si="0"/>
        <v>-6.5133909380875821E-2</v>
      </c>
      <c r="J20" s="56">
        <f t="shared" si="1"/>
        <v>0.12710416054526261</v>
      </c>
      <c r="K20" s="56">
        <f t="shared" si="2"/>
        <v>1.0314701612542831</v>
      </c>
      <c r="L20" s="56">
        <f t="shared" si="3"/>
        <v>0.93694198965478548</v>
      </c>
      <c r="M20" s="56">
        <f t="shared" si="4"/>
        <v>1.1355352895966804</v>
      </c>
      <c r="N20" s="12">
        <v>0.52749826537411604</v>
      </c>
      <c r="O20" s="13"/>
      <c r="P20" s="56"/>
      <c r="Q20" s="12"/>
      <c r="AB20" s="1"/>
      <c r="AC20" s="1"/>
      <c r="AD20" s="1"/>
      <c r="AE20" s="1"/>
    </row>
    <row r="21" spans="1:31" ht="14" customHeight="1" x14ac:dyDescent="0.15">
      <c r="A21" s="8" t="s">
        <v>56</v>
      </c>
      <c r="B21" s="8" t="s">
        <v>75</v>
      </c>
      <c r="C21" s="8" t="s">
        <v>16</v>
      </c>
      <c r="D21" s="7"/>
      <c r="E21" s="8" t="s">
        <v>98</v>
      </c>
      <c r="F21" s="55">
        <v>141</v>
      </c>
      <c r="G21" s="55">
        <v>-0.10836034617944899</v>
      </c>
      <c r="H21" s="55">
        <v>0.14267477407829199</v>
      </c>
      <c r="I21" s="55">
        <f t="shared" si="0"/>
        <v>-0.38800290337290128</v>
      </c>
      <c r="J21" s="55">
        <f t="shared" si="1"/>
        <v>0.17128221101400326</v>
      </c>
      <c r="K21" s="55">
        <f t="shared" si="2"/>
        <v>0.89730419802668226</v>
      </c>
      <c r="L21" s="55">
        <f t="shared" si="3"/>
        <v>0.67841037358295009</v>
      </c>
      <c r="M21" s="55">
        <f t="shared" si="4"/>
        <v>1.1868256370314185</v>
      </c>
      <c r="N21" s="6">
        <v>0.44755831182822198</v>
      </c>
      <c r="O21" s="7">
        <v>149.43005417715</v>
      </c>
      <c r="P21" s="55">
        <v>138</v>
      </c>
      <c r="Q21" s="6">
        <v>0.23892829418546599</v>
      </c>
      <c r="AB21" s="1"/>
      <c r="AC21" s="1"/>
      <c r="AD21" s="1"/>
      <c r="AE21" s="1"/>
    </row>
    <row r="22" spans="1:31" s="11" customFormat="1" ht="14" customHeight="1" x14ac:dyDescent="0.15">
      <c r="A22" s="78" t="s">
        <v>56</v>
      </c>
      <c r="B22" s="8" t="s">
        <v>75</v>
      </c>
      <c r="C22" s="78" t="s">
        <v>16</v>
      </c>
      <c r="D22" s="79"/>
      <c r="E22" s="78" t="s">
        <v>99</v>
      </c>
      <c r="F22" s="60">
        <v>141</v>
      </c>
      <c r="G22" s="60">
        <v>0.385723072963641</v>
      </c>
      <c r="H22" s="60">
        <v>0.12980967884341599</v>
      </c>
      <c r="I22" s="60">
        <f t="shared" si="0"/>
        <v>0.13129610243054568</v>
      </c>
      <c r="J22" s="60">
        <f t="shared" si="1"/>
        <v>0.64015004349673632</v>
      </c>
      <c r="K22" s="60">
        <f t="shared" si="2"/>
        <v>1.4706773440991145</v>
      </c>
      <c r="L22" s="60">
        <f t="shared" si="3"/>
        <v>1.1403053785219912</v>
      </c>
      <c r="M22" s="60">
        <f t="shared" si="4"/>
        <v>1.8967654552764288</v>
      </c>
      <c r="N22" s="165">
        <v>2.9639636821372E-3</v>
      </c>
      <c r="O22" s="79"/>
      <c r="P22" s="55"/>
      <c r="Q22" s="165"/>
    </row>
    <row r="23" spans="1:31" ht="14" customHeight="1" x14ac:dyDescent="0.15">
      <c r="A23" s="8" t="s">
        <v>56</v>
      </c>
      <c r="B23" s="8" t="s">
        <v>75</v>
      </c>
      <c r="C23" s="8" t="s">
        <v>16</v>
      </c>
      <c r="D23" s="7" t="s">
        <v>578</v>
      </c>
      <c r="E23" s="8" t="s">
        <v>573</v>
      </c>
      <c r="F23" s="55">
        <v>141</v>
      </c>
      <c r="G23" s="55">
        <v>-5.4415020679790104E-3</v>
      </c>
      <c r="H23" s="55">
        <v>6.6715666050988498E-2</v>
      </c>
      <c r="I23" s="55">
        <f t="shared" si="0"/>
        <v>-0.13620420752791645</v>
      </c>
      <c r="J23" s="55">
        <f t="shared" si="1"/>
        <v>0.12532120339195846</v>
      </c>
      <c r="K23" s="55">
        <f t="shared" si="2"/>
        <v>0.99457327608712776</v>
      </c>
      <c r="L23" s="55">
        <f t="shared" si="3"/>
        <v>0.87266440965032066</v>
      </c>
      <c r="M23" s="55">
        <f t="shared" si="4"/>
        <v>1.1335124826541831</v>
      </c>
      <c r="N23" s="6">
        <v>0.93499455634157302</v>
      </c>
      <c r="O23" s="7"/>
      <c r="P23" s="55"/>
      <c r="Q23" s="6"/>
      <c r="AB23" s="1"/>
      <c r="AC23" s="1"/>
      <c r="AD23" s="1"/>
      <c r="AE23" s="1"/>
    </row>
    <row r="24" spans="1:31" ht="14" customHeight="1" x14ac:dyDescent="0.15">
      <c r="A24" s="8" t="s">
        <v>56</v>
      </c>
      <c r="B24" s="8" t="s">
        <v>75</v>
      </c>
      <c r="C24" s="8" t="s">
        <v>16</v>
      </c>
      <c r="D24" s="7"/>
      <c r="E24" s="8" t="s">
        <v>98</v>
      </c>
      <c r="F24" s="55">
        <v>141</v>
      </c>
      <c r="G24" s="55">
        <v>-0.11317021175686599</v>
      </c>
      <c r="H24" s="55">
        <v>0.14298023483609101</v>
      </c>
      <c r="I24" s="55">
        <f t="shared" si="0"/>
        <v>-0.39341147203560434</v>
      </c>
      <c r="J24" s="55">
        <f t="shared" si="1"/>
        <v>0.16707104852187238</v>
      </c>
      <c r="K24" s="55">
        <f t="shared" si="2"/>
        <v>0.89299864831047637</v>
      </c>
      <c r="L24" s="55">
        <f t="shared" si="3"/>
        <v>0.67475104926973639</v>
      </c>
      <c r="M24" s="55">
        <f t="shared" si="4"/>
        <v>1.1818382301848829</v>
      </c>
      <c r="N24" s="6">
        <v>0.428646744580439</v>
      </c>
      <c r="O24" s="7">
        <v>148.72392347764401</v>
      </c>
      <c r="P24" s="55">
        <v>137</v>
      </c>
      <c r="Q24" s="6">
        <v>0.232992829939245</v>
      </c>
      <c r="AB24" s="1"/>
      <c r="AC24" s="1"/>
      <c r="AD24" s="1"/>
      <c r="AE24" s="1"/>
    </row>
    <row r="25" spans="1:31" s="11" customFormat="1" ht="14" customHeight="1" x14ac:dyDescent="0.15">
      <c r="A25" s="78" t="s">
        <v>56</v>
      </c>
      <c r="B25" s="8" t="s">
        <v>75</v>
      </c>
      <c r="C25" s="78" t="s">
        <v>16</v>
      </c>
      <c r="D25" s="79"/>
      <c r="E25" s="78" t="s">
        <v>99</v>
      </c>
      <c r="F25" s="60">
        <v>141</v>
      </c>
      <c r="G25" s="60">
        <v>0.36994080104082799</v>
      </c>
      <c r="H25" s="60">
        <v>0.13143921219467999</v>
      </c>
      <c r="I25" s="60">
        <f t="shared" si="0"/>
        <v>0.1123199451392552</v>
      </c>
      <c r="J25" s="60">
        <f t="shared" si="1"/>
        <v>0.62756165694240074</v>
      </c>
      <c r="K25" s="60">
        <f t="shared" si="2"/>
        <v>1.4476489128177341</v>
      </c>
      <c r="L25" s="60">
        <f t="shared" si="3"/>
        <v>1.118870780652333</v>
      </c>
      <c r="M25" s="60">
        <f t="shared" si="4"/>
        <v>1.8730378976922812</v>
      </c>
      <c r="N25" s="165">
        <v>4.88472361055153E-3</v>
      </c>
      <c r="O25" s="79"/>
      <c r="P25" s="60"/>
      <c r="Q25" s="165"/>
      <c r="AB25" s="176"/>
      <c r="AC25" s="176"/>
      <c r="AD25" s="176"/>
      <c r="AE25" s="176"/>
    </row>
    <row r="26" spans="1:31" ht="14" customHeight="1" thickBot="1" x14ac:dyDescent="0.2">
      <c r="A26" s="5" t="s">
        <v>56</v>
      </c>
      <c r="B26" s="8" t="s">
        <v>75</v>
      </c>
      <c r="C26" s="5" t="s">
        <v>16</v>
      </c>
      <c r="D26" s="4"/>
      <c r="E26" s="5" t="s">
        <v>576</v>
      </c>
      <c r="F26" s="3">
        <v>141</v>
      </c>
      <c r="G26" s="3">
        <v>1.3039200787110701E-3</v>
      </c>
      <c r="H26" s="3">
        <v>1.6167339559542101E-3</v>
      </c>
      <c r="I26" s="3">
        <f t="shared" si="0"/>
        <v>-1.8648784749591815E-3</v>
      </c>
      <c r="J26" s="3">
        <f t="shared" si="1"/>
        <v>4.4727186323813214E-3</v>
      </c>
      <c r="K26" s="3">
        <f t="shared" si="2"/>
        <v>1.0013047705521065</v>
      </c>
      <c r="L26" s="3">
        <f t="shared" si="3"/>
        <v>0.9981368593304708</v>
      </c>
      <c r="M26" s="3">
        <f t="shared" si="4"/>
        <v>1.0044827361680013</v>
      </c>
      <c r="N26" s="2">
        <v>0.41994600100523</v>
      </c>
      <c r="O26" s="4"/>
      <c r="P26" s="3"/>
      <c r="Q26" s="2"/>
    </row>
    <row r="27" spans="1:31" ht="14" customHeight="1" x14ac:dyDescent="0.15">
      <c r="A27" s="14" t="s">
        <v>70</v>
      </c>
      <c r="B27" s="14" t="s">
        <v>75</v>
      </c>
      <c r="C27" s="14" t="s">
        <v>9</v>
      </c>
      <c r="D27" s="13" t="s">
        <v>597</v>
      </c>
      <c r="E27" s="14" t="s">
        <v>573</v>
      </c>
      <c r="F27" s="56">
        <v>141</v>
      </c>
      <c r="G27" s="56">
        <v>-8.8279136663037393E-3</v>
      </c>
      <c r="H27" s="56">
        <v>5.6345284928693298E-2</v>
      </c>
      <c r="I27" s="56">
        <f t="shared" si="0"/>
        <v>-0.1192646721265426</v>
      </c>
      <c r="J27" s="56">
        <f t="shared" si="1"/>
        <v>0.10160884479393512</v>
      </c>
      <c r="K27" s="56">
        <f t="shared" si="2"/>
        <v>0.99121093795324278</v>
      </c>
      <c r="L27" s="56">
        <f t="shared" si="3"/>
        <v>0.88757285387667872</v>
      </c>
      <c r="M27" s="56">
        <f t="shared" si="4"/>
        <v>1.106950397622974</v>
      </c>
      <c r="N27" s="12">
        <v>0.87550076492496398</v>
      </c>
      <c r="O27" s="13"/>
      <c r="P27" s="56"/>
      <c r="Q27" s="12"/>
    </row>
    <row r="28" spans="1:31" ht="14" customHeight="1" x14ac:dyDescent="0.15">
      <c r="A28" s="8" t="s">
        <v>70</v>
      </c>
      <c r="B28" s="8" t="s">
        <v>75</v>
      </c>
      <c r="C28" s="8" t="s">
        <v>9</v>
      </c>
      <c r="D28" s="7"/>
      <c r="E28" s="8" t="s">
        <v>98</v>
      </c>
      <c r="F28" s="55">
        <v>141</v>
      </c>
      <c r="G28" s="55">
        <v>-9.9201355437989497E-2</v>
      </c>
      <c r="H28" s="55">
        <v>0.164424702907913</v>
      </c>
      <c r="I28" s="55">
        <f t="shared" si="0"/>
        <v>-0.42147377313749901</v>
      </c>
      <c r="J28" s="55">
        <f t="shared" si="1"/>
        <v>0.22307106226151999</v>
      </c>
      <c r="K28" s="55">
        <f t="shared" si="2"/>
        <v>0.90556035016385805</v>
      </c>
      <c r="L28" s="55">
        <f t="shared" si="3"/>
        <v>0.65607919506675549</v>
      </c>
      <c r="M28" s="55">
        <f t="shared" si="4"/>
        <v>1.2499093919682227</v>
      </c>
      <c r="N28" s="6">
        <v>0.54629322672941405</v>
      </c>
      <c r="O28" s="7">
        <v>157.051308041656</v>
      </c>
      <c r="P28" s="55">
        <v>138</v>
      </c>
      <c r="Q28" s="6">
        <v>0.12765137611885</v>
      </c>
    </row>
    <row r="29" spans="1:31" s="11" customFormat="1" ht="14" customHeight="1" x14ac:dyDescent="0.15">
      <c r="A29" s="78" t="s">
        <v>70</v>
      </c>
      <c r="B29" s="8" t="s">
        <v>75</v>
      </c>
      <c r="C29" s="78" t="s">
        <v>9</v>
      </c>
      <c r="D29" s="79"/>
      <c r="E29" s="78" t="s">
        <v>99</v>
      </c>
      <c r="F29" s="60">
        <v>141</v>
      </c>
      <c r="G29" s="60">
        <v>0.45409297847430902</v>
      </c>
      <c r="H29" s="60">
        <v>0.14933011400478899</v>
      </c>
      <c r="I29" s="60">
        <f t="shared" si="0"/>
        <v>0.16140595502492261</v>
      </c>
      <c r="J29" s="60">
        <f t="shared" si="1"/>
        <v>0.74678000192369542</v>
      </c>
      <c r="K29" s="60">
        <f t="shared" si="2"/>
        <v>1.5747444080008821</v>
      </c>
      <c r="L29" s="60">
        <f t="shared" si="3"/>
        <v>1.1751619348864992</v>
      </c>
      <c r="M29" s="60">
        <f t="shared" si="4"/>
        <v>2.1101942437997345</v>
      </c>
      <c r="N29" s="165">
        <v>2.35898203355459E-3</v>
      </c>
      <c r="O29" s="79"/>
      <c r="P29" s="55"/>
      <c r="Q29" s="165"/>
      <c r="AB29" s="176"/>
      <c r="AC29" s="176"/>
      <c r="AD29" s="176"/>
      <c r="AE29" s="176"/>
    </row>
    <row r="30" spans="1:31" ht="14" customHeight="1" x14ac:dyDescent="0.15">
      <c r="A30" s="8" t="s">
        <v>70</v>
      </c>
      <c r="B30" s="8" t="s">
        <v>75</v>
      </c>
      <c r="C30" s="8" t="s">
        <v>9</v>
      </c>
      <c r="D30" s="7" t="s">
        <v>578</v>
      </c>
      <c r="E30" s="8" t="s">
        <v>573</v>
      </c>
      <c r="F30" s="55">
        <v>141</v>
      </c>
      <c r="G30" s="55">
        <v>-8.7147564097753497E-3</v>
      </c>
      <c r="H30" s="55">
        <v>7.6811652682668305E-2</v>
      </c>
      <c r="I30" s="55">
        <f t="shared" si="0"/>
        <v>-0.15926559566780521</v>
      </c>
      <c r="J30" s="55">
        <f t="shared" si="1"/>
        <v>0.14183608284825452</v>
      </c>
      <c r="K30" s="55">
        <f t="shared" si="2"/>
        <v>0.99132310700987414</v>
      </c>
      <c r="L30" s="55">
        <f t="shared" si="3"/>
        <v>0.85276983691450547</v>
      </c>
      <c r="M30" s="55">
        <f t="shared" si="4"/>
        <v>1.152387736938957</v>
      </c>
      <c r="N30" s="6">
        <v>0.90966890491248398</v>
      </c>
      <c r="O30" s="7"/>
      <c r="P30" s="55"/>
      <c r="Q30" s="6"/>
    </row>
    <row r="31" spans="1:31" ht="14" customHeight="1" x14ac:dyDescent="0.15">
      <c r="A31" s="8" t="s">
        <v>70</v>
      </c>
      <c r="B31" s="8" t="s">
        <v>75</v>
      </c>
      <c r="C31" s="8" t="s">
        <v>9</v>
      </c>
      <c r="D31" s="7"/>
      <c r="E31" s="8" t="s">
        <v>98</v>
      </c>
      <c r="F31" s="55">
        <v>141</v>
      </c>
      <c r="G31" s="55">
        <v>-9.9186235679407098E-2</v>
      </c>
      <c r="H31" s="55">
        <v>0.16516979980720201</v>
      </c>
      <c r="I31" s="55">
        <f t="shared" si="0"/>
        <v>-0.42291904330152302</v>
      </c>
      <c r="J31" s="55">
        <f t="shared" si="1"/>
        <v>0.22454657194270883</v>
      </c>
      <c r="K31" s="55">
        <f t="shared" si="2"/>
        <v>0.90557404212124371</v>
      </c>
      <c r="L31" s="55">
        <f t="shared" si="3"/>
        <v>0.65513166826193214</v>
      </c>
      <c r="M31" s="55">
        <f t="shared" si="4"/>
        <v>1.2517550066530032</v>
      </c>
      <c r="N31" s="6">
        <v>0.548165917612225</v>
      </c>
      <c r="O31" s="7">
        <v>157.051302609278</v>
      </c>
      <c r="P31" s="55">
        <v>137</v>
      </c>
      <c r="Q31" s="6">
        <v>0.115721752274587</v>
      </c>
    </row>
    <row r="32" spans="1:31" s="11" customFormat="1" ht="14" customHeight="1" x14ac:dyDescent="0.15">
      <c r="A32" s="78" t="s">
        <v>70</v>
      </c>
      <c r="B32" s="8" t="s">
        <v>75</v>
      </c>
      <c r="C32" s="78" t="s">
        <v>9</v>
      </c>
      <c r="D32" s="79"/>
      <c r="E32" s="78" t="s">
        <v>99</v>
      </c>
      <c r="F32" s="60">
        <v>141</v>
      </c>
      <c r="G32" s="60">
        <v>0.45414196406248197</v>
      </c>
      <c r="H32" s="60">
        <v>0.15155402264635501</v>
      </c>
      <c r="I32" s="60">
        <f t="shared" si="0"/>
        <v>0.15709607967562617</v>
      </c>
      <c r="J32" s="60">
        <f t="shared" si="1"/>
        <v>0.75118784844933773</v>
      </c>
      <c r="K32" s="60">
        <f t="shared" si="2"/>
        <v>1.5748215496713298</v>
      </c>
      <c r="L32" s="60">
        <f t="shared" si="3"/>
        <v>1.1701080321004469</v>
      </c>
      <c r="M32" s="60">
        <f t="shared" si="4"/>
        <v>2.1195161859177034</v>
      </c>
      <c r="N32" s="165">
        <v>2.7303716077697201E-3</v>
      </c>
      <c r="O32" s="79"/>
      <c r="P32" s="60"/>
      <c r="Q32" s="165"/>
      <c r="AB32" s="176"/>
      <c r="AC32" s="176"/>
      <c r="AD32" s="176"/>
      <c r="AE32" s="176"/>
    </row>
    <row r="33" spans="1:31" ht="14" customHeight="1" thickBot="1" x14ac:dyDescent="0.2">
      <c r="A33" s="5" t="s">
        <v>70</v>
      </c>
      <c r="B33" s="5" t="s">
        <v>75</v>
      </c>
      <c r="C33" s="5" t="s">
        <v>9</v>
      </c>
      <c r="D33" s="4"/>
      <c r="E33" s="5" t="s">
        <v>576</v>
      </c>
      <c r="F33" s="3">
        <v>141</v>
      </c>
      <c r="G33" s="57">
        <v>-4.0558387099861301E-6</v>
      </c>
      <c r="H33" s="3">
        <v>1.86314299104052E-3</v>
      </c>
      <c r="I33" s="3">
        <f t="shared" si="0"/>
        <v>-3.6558161011494054E-3</v>
      </c>
      <c r="J33" s="3">
        <f t="shared" si="1"/>
        <v>3.6477044237294329E-3</v>
      </c>
      <c r="K33" s="3">
        <f t="shared" si="2"/>
        <v>0.99999594416951487</v>
      </c>
      <c r="L33" s="3">
        <f t="shared" si="3"/>
        <v>0.99635085825864533</v>
      </c>
      <c r="M33" s="3">
        <f t="shared" si="4"/>
        <v>1.0036543653941321</v>
      </c>
      <c r="N33" s="2">
        <v>0.99826310243094596</v>
      </c>
      <c r="O33" s="4"/>
      <c r="P33" s="3"/>
      <c r="Q33" s="2"/>
    </row>
    <row r="34" spans="1:31" ht="14" customHeight="1" x14ac:dyDescent="0.15">
      <c r="A34" s="14" t="s">
        <v>65</v>
      </c>
      <c r="B34" s="8" t="s">
        <v>75</v>
      </c>
      <c r="C34" s="14" t="s">
        <v>12</v>
      </c>
      <c r="D34" s="13" t="s">
        <v>597</v>
      </c>
      <c r="E34" s="14" t="s">
        <v>573</v>
      </c>
      <c r="F34" s="56">
        <v>141</v>
      </c>
      <c r="G34" s="56">
        <v>-1.52726503181455E-2</v>
      </c>
      <c r="H34" s="56">
        <v>6.4134937158017602E-2</v>
      </c>
      <c r="I34" s="56">
        <f t="shared" si="0"/>
        <v>-0.14097712714786001</v>
      </c>
      <c r="J34" s="56">
        <f t="shared" si="1"/>
        <v>0.11043182651156901</v>
      </c>
      <c r="K34" s="56">
        <f t="shared" si="2"/>
        <v>0.98484338513171565</v>
      </c>
      <c r="L34" s="56">
        <f t="shared" si="3"/>
        <v>0.86850917675246386</v>
      </c>
      <c r="M34" s="56">
        <f t="shared" si="4"/>
        <v>1.1167602130174559</v>
      </c>
      <c r="N34" s="12">
        <v>0.81177787608936702</v>
      </c>
      <c r="O34" s="13"/>
      <c r="P34" s="56"/>
      <c r="Q34" s="12"/>
    </row>
    <row r="35" spans="1:31" ht="14" customHeight="1" x14ac:dyDescent="0.15">
      <c r="A35" s="8" t="s">
        <v>65</v>
      </c>
      <c r="B35" s="8" t="s">
        <v>75</v>
      </c>
      <c r="C35" s="8" t="s">
        <v>12</v>
      </c>
      <c r="D35" s="7"/>
      <c r="E35" s="8" t="s">
        <v>98</v>
      </c>
      <c r="F35" s="55">
        <v>141</v>
      </c>
      <c r="G35" s="55">
        <v>9.6257748962562797E-2</v>
      </c>
      <c r="H35" s="55">
        <v>0.18722199198449799</v>
      </c>
      <c r="I35" s="55">
        <f t="shared" si="0"/>
        <v>-0.27069735532705325</v>
      </c>
      <c r="J35" s="55">
        <f t="shared" si="1"/>
        <v>0.46321285325217881</v>
      </c>
      <c r="K35" s="55">
        <f t="shared" si="2"/>
        <v>1.1010428200681008</v>
      </c>
      <c r="L35" s="55">
        <f t="shared" si="3"/>
        <v>0.76284733315419795</v>
      </c>
      <c r="M35" s="55">
        <f t="shared" si="4"/>
        <v>1.5891715667549817</v>
      </c>
      <c r="N35" s="6">
        <v>0.60715622660050095</v>
      </c>
      <c r="O35" s="7">
        <v>213.78673742007101</v>
      </c>
      <c r="P35" s="55">
        <v>138</v>
      </c>
      <c r="Q35" s="9">
        <v>3.7415559781271501E-5</v>
      </c>
    </row>
    <row r="36" spans="1:31" s="11" customFormat="1" ht="14" customHeight="1" x14ac:dyDescent="0.15">
      <c r="A36" s="78" t="s">
        <v>65</v>
      </c>
      <c r="B36" s="8" t="s">
        <v>75</v>
      </c>
      <c r="C36" s="78" t="s">
        <v>12</v>
      </c>
      <c r="D36" s="79"/>
      <c r="E36" s="78" t="s">
        <v>99</v>
      </c>
      <c r="F36" s="60">
        <v>141</v>
      </c>
      <c r="G36" s="60">
        <v>0.90301018660805099</v>
      </c>
      <c r="H36" s="60">
        <v>0.16995041199324501</v>
      </c>
      <c r="I36" s="60">
        <f t="shared" si="0"/>
        <v>0.56990737910129075</v>
      </c>
      <c r="J36" s="60">
        <f t="shared" si="1"/>
        <v>1.2361129941148112</v>
      </c>
      <c r="K36" s="60">
        <f t="shared" si="2"/>
        <v>2.467018130199691</v>
      </c>
      <c r="L36" s="60">
        <f t="shared" si="3"/>
        <v>1.7681032805346943</v>
      </c>
      <c r="M36" s="60">
        <f t="shared" si="4"/>
        <v>3.4422075462093198</v>
      </c>
      <c r="N36" s="164">
        <v>1.07613553869599E-7</v>
      </c>
      <c r="O36" s="166"/>
      <c r="P36" s="55"/>
      <c r="Q36" s="165"/>
      <c r="AB36" s="176"/>
      <c r="AC36" s="176"/>
      <c r="AD36" s="176"/>
      <c r="AE36" s="176"/>
    </row>
    <row r="37" spans="1:31" ht="14" customHeight="1" x14ac:dyDescent="0.15">
      <c r="A37" s="8" t="s">
        <v>65</v>
      </c>
      <c r="B37" s="8" t="s">
        <v>75</v>
      </c>
      <c r="C37" s="8" t="s">
        <v>12</v>
      </c>
      <c r="D37" s="7" t="s">
        <v>578</v>
      </c>
      <c r="E37" s="8" t="s">
        <v>573</v>
      </c>
      <c r="F37" s="55">
        <v>141</v>
      </c>
      <c r="G37" s="55">
        <v>7.8462478896617699E-2</v>
      </c>
      <c r="H37" s="55">
        <v>8.6645912803880495E-2</v>
      </c>
      <c r="I37" s="55">
        <f t="shared" si="0"/>
        <v>-9.1363510198988057E-2</v>
      </c>
      <c r="J37" s="55">
        <f t="shared" si="1"/>
        <v>0.24828846799222345</v>
      </c>
      <c r="K37" s="55">
        <f t="shared" si="2"/>
        <v>1.0816227707210941</v>
      </c>
      <c r="L37" s="55">
        <f t="shared" si="3"/>
        <v>0.91268587996511563</v>
      </c>
      <c r="M37" s="55">
        <f t="shared" si="4"/>
        <v>1.2818296456904672</v>
      </c>
      <c r="N37" s="6">
        <v>0.36517241809171802</v>
      </c>
      <c r="O37" s="7"/>
      <c r="P37" s="55"/>
      <c r="Q37" s="6"/>
    </row>
    <row r="38" spans="1:31" ht="14" customHeight="1" x14ac:dyDescent="0.15">
      <c r="A38" s="8" t="s">
        <v>65</v>
      </c>
      <c r="B38" s="8" t="s">
        <v>75</v>
      </c>
      <c r="C38" s="8" t="s">
        <v>12</v>
      </c>
      <c r="D38" s="7"/>
      <c r="E38" s="8" t="s">
        <v>98</v>
      </c>
      <c r="F38" s="55">
        <v>141</v>
      </c>
      <c r="G38" s="55">
        <v>0.108608049453448</v>
      </c>
      <c r="H38" s="55">
        <v>0.18633690033509001</v>
      </c>
      <c r="I38" s="55">
        <f t="shared" si="0"/>
        <v>-0.25661227520332841</v>
      </c>
      <c r="J38" s="55">
        <f t="shared" si="1"/>
        <v>0.47382837411022438</v>
      </c>
      <c r="K38" s="55">
        <f t="shared" si="2"/>
        <v>1.1147253474960839</v>
      </c>
      <c r="L38" s="55">
        <f t="shared" si="3"/>
        <v>0.77366812593681922</v>
      </c>
      <c r="M38" s="55">
        <f t="shared" si="4"/>
        <v>1.6061313096563339</v>
      </c>
      <c r="N38" s="6">
        <v>0.55998854809002296</v>
      </c>
      <c r="O38" s="7">
        <v>209.87400215082999</v>
      </c>
      <c r="P38" s="55">
        <v>137</v>
      </c>
      <c r="Q38" s="9">
        <v>6.1836244397158702E-5</v>
      </c>
    </row>
    <row r="39" spans="1:31" s="11" customFormat="1" ht="14" customHeight="1" x14ac:dyDescent="0.15">
      <c r="A39" s="78" t="s">
        <v>65</v>
      </c>
      <c r="B39" s="8" t="s">
        <v>75</v>
      </c>
      <c r="C39" s="78" t="s">
        <v>12</v>
      </c>
      <c r="D39" s="79"/>
      <c r="E39" s="78" t="s">
        <v>99</v>
      </c>
      <c r="F39" s="60">
        <v>141</v>
      </c>
      <c r="G39" s="60">
        <v>0.94366594118073799</v>
      </c>
      <c r="H39" s="60">
        <v>0.17090533714593301</v>
      </c>
      <c r="I39" s="60">
        <f t="shared" si="0"/>
        <v>0.60869148037470933</v>
      </c>
      <c r="J39" s="60">
        <f t="shared" si="1"/>
        <v>1.2786404019867668</v>
      </c>
      <c r="K39" s="60">
        <f t="shared" si="2"/>
        <v>2.5693833826271866</v>
      </c>
      <c r="L39" s="60">
        <f t="shared" si="3"/>
        <v>1.8380247331053607</v>
      </c>
      <c r="M39" s="60">
        <f t="shared" si="4"/>
        <v>3.5917530640444841</v>
      </c>
      <c r="N39" s="164">
        <v>3.3598213348894002E-8</v>
      </c>
      <c r="O39" s="166"/>
      <c r="P39" s="60"/>
      <c r="Q39" s="165"/>
      <c r="AB39" s="176"/>
      <c r="AC39" s="176"/>
      <c r="AD39" s="176"/>
      <c r="AE39" s="176"/>
    </row>
    <row r="40" spans="1:31" ht="14" customHeight="1" thickBot="1" x14ac:dyDescent="0.2">
      <c r="A40" s="5" t="s">
        <v>65</v>
      </c>
      <c r="B40" s="8" t="s">
        <v>75</v>
      </c>
      <c r="C40" s="5" t="s">
        <v>12</v>
      </c>
      <c r="D40" s="4"/>
      <c r="E40" s="5" t="s">
        <v>576</v>
      </c>
      <c r="F40" s="3">
        <v>141</v>
      </c>
      <c r="G40" s="3">
        <v>-3.3580176463568101E-3</v>
      </c>
      <c r="H40" s="3">
        <v>2.1011728478611499E-3</v>
      </c>
      <c r="I40" s="3">
        <f t="shared" si="0"/>
        <v>-7.4763164281646637E-3</v>
      </c>
      <c r="J40" s="3">
        <f t="shared" si="1"/>
        <v>7.6028113545104385E-4</v>
      </c>
      <c r="K40" s="3">
        <f t="shared" si="2"/>
        <v>0.99664761418920178</v>
      </c>
      <c r="L40" s="3">
        <f t="shared" si="3"/>
        <v>0.99255156170698577</v>
      </c>
      <c r="M40" s="3">
        <f t="shared" si="4"/>
        <v>1.0007605702224114</v>
      </c>
      <c r="N40" s="2">
        <v>0.110006605806789</v>
      </c>
      <c r="O40" s="4"/>
      <c r="P40" s="3"/>
      <c r="Q40" s="2"/>
    </row>
    <row r="41" spans="1:31" ht="14" customHeight="1" x14ac:dyDescent="0.15">
      <c r="A41" s="14" t="s">
        <v>61</v>
      </c>
      <c r="B41" s="14" t="s">
        <v>75</v>
      </c>
      <c r="C41" s="14" t="s">
        <v>115</v>
      </c>
      <c r="D41" s="13" t="s">
        <v>597</v>
      </c>
      <c r="E41" s="14" t="s">
        <v>573</v>
      </c>
      <c r="F41" s="56">
        <v>141</v>
      </c>
      <c r="G41" s="56">
        <v>-5.1009029502561899E-2</v>
      </c>
      <c r="H41" s="56">
        <v>9.2406950460555803E-2</v>
      </c>
      <c r="I41" s="56">
        <f t="shared" si="0"/>
        <v>-0.23212665240525127</v>
      </c>
      <c r="J41" s="56">
        <f t="shared" si="1"/>
        <v>0.13010859340012748</v>
      </c>
      <c r="K41" s="56">
        <f t="shared" si="2"/>
        <v>0.95027009002747576</v>
      </c>
      <c r="L41" s="56">
        <f t="shared" si="3"/>
        <v>0.79284570113242148</v>
      </c>
      <c r="M41" s="56">
        <f t="shared" si="4"/>
        <v>1.1389520592860038</v>
      </c>
      <c r="N41" s="12">
        <v>0.58094544058074304</v>
      </c>
      <c r="O41" s="13"/>
      <c r="P41" s="56"/>
      <c r="Q41" s="12"/>
    </row>
    <row r="42" spans="1:31" ht="14" customHeight="1" x14ac:dyDescent="0.15">
      <c r="A42" s="8" t="s">
        <v>61</v>
      </c>
      <c r="B42" s="8" t="s">
        <v>75</v>
      </c>
      <c r="C42" s="8" t="s">
        <v>115</v>
      </c>
      <c r="D42" s="7"/>
      <c r="E42" s="8" t="s">
        <v>98</v>
      </c>
      <c r="F42" s="55">
        <v>141</v>
      </c>
      <c r="G42" s="55">
        <v>0.21566370948903399</v>
      </c>
      <c r="H42" s="55">
        <v>0.27046649412294799</v>
      </c>
      <c r="I42" s="55">
        <f t="shared" si="0"/>
        <v>-0.31445061899194404</v>
      </c>
      <c r="J42" s="55">
        <f t="shared" si="1"/>
        <v>0.74577803797001208</v>
      </c>
      <c r="K42" s="55">
        <f t="shared" si="2"/>
        <v>1.2406850782185559</v>
      </c>
      <c r="L42" s="55">
        <f t="shared" si="3"/>
        <v>0.73018991656889531</v>
      </c>
      <c r="M42" s="55">
        <f t="shared" si="4"/>
        <v>2.1080809641240057</v>
      </c>
      <c r="N42" s="6">
        <v>0.425232224960436</v>
      </c>
      <c r="O42" s="7">
        <v>143.473521559891</v>
      </c>
      <c r="P42" s="55">
        <v>138</v>
      </c>
      <c r="Q42" s="6">
        <v>0.357473163032893</v>
      </c>
    </row>
    <row r="43" spans="1:31" s="11" customFormat="1" ht="14" customHeight="1" x14ac:dyDescent="0.15">
      <c r="A43" s="78" t="s">
        <v>61</v>
      </c>
      <c r="B43" s="8" t="s">
        <v>75</v>
      </c>
      <c r="C43" s="78" t="s">
        <v>115</v>
      </c>
      <c r="D43" s="79"/>
      <c r="E43" s="78" t="s">
        <v>99</v>
      </c>
      <c r="F43" s="60">
        <v>141</v>
      </c>
      <c r="G43" s="60">
        <v>0.66591817319598501</v>
      </c>
      <c r="H43" s="60">
        <v>0.24487429349794601</v>
      </c>
      <c r="I43" s="60">
        <f t="shared" si="0"/>
        <v>0.18596455794001082</v>
      </c>
      <c r="J43" s="60">
        <f t="shared" si="1"/>
        <v>1.1458717884519591</v>
      </c>
      <c r="K43" s="60">
        <f t="shared" si="2"/>
        <v>1.9462767203078917</v>
      </c>
      <c r="L43" s="60">
        <f t="shared" si="3"/>
        <v>1.2043795739280774</v>
      </c>
      <c r="M43" s="60">
        <f t="shared" si="4"/>
        <v>3.1451820954235581</v>
      </c>
      <c r="N43" s="165">
        <v>6.5394798603562003E-3</v>
      </c>
      <c r="O43" s="79"/>
      <c r="P43" s="55"/>
      <c r="Q43" s="165"/>
      <c r="AB43" s="176"/>
      <c r="AC43" s="176"/>
      <c r="AD43" s="176"/>
      <c r="AE43" s="176"/>
    </row>
    <row r="44" spans="1:31" ht="14" customHeight="1" x14ac:dyDescent="0.15">
      <c r="A44" s="8" t="s">
        <v>61</v>
      </c>
      <c r="B44" s="8" t="s">
        <v>75</v>
      </c>
      <c r="C44" s="8" t="s">
        <v>115</v>
      </c>
      <c r="D44" s="7" t="s">
        <v>578</v>
      </c>
      <c r="E44" s="8" t="s">
        <v>573</v>
      </c>
      <c r="F44" s="55">
        <v>141</v>
      </c>
      <c r="G44" s="55">
        <v>-2.23394888563422E-2</v>
      </c>
      <c r="H44" s="55">
        <v>0.125886068632308</v>
      </c>
      <c r="I44" s="55">
        <f t="shared" si="0"/>
        <v>-0.26907618337566586</v>
      </c>
      <c r="J44" s="55">
        <f t="shared" si="1"/>
        <v>0.22439720566298146</v>
      </c>
      <c r="K44" s="55">
        <f t="shared" si="2"/>
        <v>0.97790818975861205</v>
      </c>
      <c r="L44" s="55">
        <f t="shared" si="3"/>
        <v>0.7640850428529431</v>
      </c>
      <c r="M44" s="55">
        <f t="shared" si="4"/>
        <v>1.2515680506273399</v>
      </c>
      <c r="N44" s="6">
        <v>0.85914865967005705</v>
      </c>
      <c r="O44" s="7"/>
      <c r="P44" s="55"/>
      <c r="Q44" s="6"/>
    </row>
    <row r="45" spans="1:31" ht="14" customHeight="1" x14ac:dyDescent="0.15">
      <c r="A45" s="8" t="s">
        <v>61</v>
      </c>
      <c r="B45" s="8" t="s">
        <v>75</v>
      </c>
      <c r="C45" s="8" t="s">
        <v>115</v>
      </c>
      <c r="D45" s="7"/>
      <c r="E45" s="8" t="s">
        <v>98</v>
      </c>
      <c r="F45" s="55">
        <v>141</v>
      </c>
      <c r="G45" s="55">
        <v>0.21948688829870699</v>
      </c>
      <c r="H45" s="55">
        <v>0.27157717454444902</v>
      </c>
      <c r="I45" s="55">
        <f t="shared" si="0"/>
        <v>-0.31280437380841308</v>
      </c>
      <c r="J45" s="55">
        <f t="shared" si="1"/>
        <v>0.75177815040582707</v>
      </c>
      <c r="K45" s="55">
        <f t="shared" si="2"/>
        <v>1.2454375180439499</v>
      </c>
      <c r="L45" s="55">
        <f t="shared" si="3"/>
        <v>0.73139297819761195</v>
      </c>
      <c r="M45" s="55">
        <f t="shared" si="4"/>
        <v>2.1207677098212239</v>
      </c>
      <c r="N45" s="6">
        <v>0.41897923909235002</v>
      </c>
      <c r="O45" s="7">
        <v>143.35494096770199</v>
      </c>
      <c r="P45" s="55">
        <v>137</v>
      </c>
      <c r="Q45" s="6">
        <v>0.33787445733011801</v>
      </c>
    </row>
    <row r="46" spans="1:31" s="11" customFormat="1" ht="14" customHeight="1" x14ac:dyDescent="0.15">
      <c r="A46" s="78" t="s">
        <v>61</v>
      </c>
      <c r="B46" s="8" t="s">
        <v>75</v>
      </c>
      <c r="C46" s="78" t="s">
        <v>115</v>
      </c>
      <c r="D46" s="79"/>
      <c r="E46" s="78" t="s">
        <v>99</v>
      </c>
      <c r="F46" s="60">
        <v>141</v>
      </c>
      <c r="G46" s="60">
        <v>0.67834149227908402</v>
      </c>
      <c r="H46" s="60">
        <v>0.24842124346073299</v>
      </c>
      <c r="I46" s="60">
        <f t="shared" si="0"/>
        <v>0.19143585509604738</v>
      </c>
      <c r="J46" s="60">
        <f t="shared" si="1"/>
        <v>1.1652471294621207</v>
      </c>
      <c r="K46" s="60">
        <f t="shared" si="2"/>
        <v>1.9706067539925063</v>
      </c>
      <c r="L46" s="60">
        <f t="shared" si="3"/>
        <v>1.2109871519940421</v>
      </c>
      <c r="M46" s="60">
        <f t="shared" si="4"/>
        <v>3.2067152591062236</v>
      </c>
      <c r="N46" s="165">
        <v>6.3217262721616497E-3</v>
      </c>
      <c r="O46" s="79"/>
      <c r="P46" s="60"/>
      <c r="Q46" s="165"/>
      <c r="AB46" s="176"/>
      <c r="AC46" s="176"/>
      <c r="AD46" s="176"/>
      <c r="AE46" s="176"/>
    </row>
    <row r="47" spans="1:31" ht="14" customHeight="1" thickBot="1" x14ac:dyDescent="0.2">
      <c r="A47" s="5" t="s">
        <v>61</v>
      </c>
      <c r="B47" s="5" t="s">
        <v>75</v>
      </c>
      <c r="C47" s="5" t="s">
        <v>115</v>
      </c>
      <c r="D47" s="4"/>
      <c r="E47" s="5" t="s">
        <v>576</v>
      </c>
      <c r="F47" s="3">
        <v>141</v>
      </c>
      <c r="G47" s="3">
        <v>-1.0274966868012701E-3</v>
      </c>
      <c r="H47" s="3">
        <v>3.0522469768427098E-3</v>
      </c>
      <c r="I47" s="3">
        <f t="shared" si="0"/>
        <v>-7.0099007614129807E-3</v>
      </c>
      <c r="J47" s="3">
        <f t="shared" si="1"/>
        <v>4.9549073878104415E-3</v>
      </c>
      <c r="K47" s="3">
        <f t="shared" si="2"/>
        <v>0.99897303100716939</v>
      </c>
      <c r="L47" s="3">
        <f t="shared" si="3"/>
        <v>0.99301461128381885</v>
      </c>
      <c r="M47" s="3">
        <f t="shared" si="4"/>
        <v>1.0049672032413048</v>
      </c>
      <c r="N47" s="2">
        <v>0.73639119753085103</v>
      </c>
      <c r="O47" s="4"/>
      <c r="P47" s="3"/>
      <c r="Q47" s="2"/>
    </row>
    <row r="48" spans="1:31" ht="14" customHeight="1" x14ac:dyDescent="0.15">
      <c r="A48" s="14" t="s">
        <v>69</v>
      </c>
      <c r="B48" s="8" t="s">
        <v>75</v>
      </c>
      <c r="C48" s="14" t="s">
        <v>10</v>
      </c>
      <c r="D48" s="13" t="s">
        <v>597</v>
      </c>
      <c r="E48" s="14" t="s">
        <v>573</v>
      </c>
      <c r="F48" s="56">
        <v>141</v>
      </c>
      <c r="G48" s="56">
        <v>-1.20351249321909E-2</v>
      </c>
      <c r="H48" s="56">
        <v>5.1752331353906403E-2</v>
      </c>
      <c r="I48" s="56">
        <f t="shared" si="0"/>
        <v>-0.11346969438584745</v>
      </c>
      <c r="J48" s="56">
        <f t="shared" si="1"/>
        <v>8.9399444521465643E-2</v>
      </c>
      <c r="K48" s="56">
        <f t="shared" si="2"/>
        <v>0.9880370075195315</v>
      </c>
      <c r="L48" s="56">
        <f t="shared" si="3"/>
        <v>0.89273125077006121</v>
      </c>
      <c r="M48" s="56">
        <f t="shared" si="4"/>
        <v>1.0935173686213799</v>
      </c>
      <c r="N48" s="12">
        <v>0.81610905217041396</v>
      </c>
      <c r="O48" s="13"/>
      <c r="P48" s="56"/>
      <c r="Q48" s="12"/>
    </row>
    <row r="49" spans="1:31" ht="14" customHeight="1" x14ac:dyDescent="0.15">
      <c r="A49" s="8" t="s">
        <v>69</v>
      </c>
      <c r="B49" s="8" t="s">
        <v>75</v>
      </c>
      <c r="C49" s="8" t="s">
        <v>10</v>
      </c>
      <c r="D49" s="7"/>
      <c r="E49" s="8" t="s">
        <v>98</v>
      </c>
      <c r="F49" s="55">
        <v>141</v>
      </c>
      <c r="G49" s="55">
        <v>-0.11694148906219499</v>
      </c>
      <c r="H49" s="55">
        <v>0.15095418680803599</v>
      </c>
      <c r="I49" s="55">
        <f t="shared" si="0"/>
        <v>-0.41281169520594552</v>
      </c>
      <c r="J49" s="55">
        <f t="shared" si="1"/>
        <v>0.17892871708155555</v>
      </c>
      <c r="K49" s="55">
        <f t="shared" si="2"/>
        <v>0.88963724515011122</v>
      </c>
      <c r="L49" s="55">
        <f t="shared" si="3"/>
        <v>0.6617868887393269</v>
      </c>
      <c r="M49" s="55">
        <f t="shared" si="4"/>
        <v>1.1959354913572899</v>
      </c>
      <c r="N49" s="6">
        <v>0.43852759874740299</v>
      </c>
      <c r="O49" s="7">
        <v>142.24842167289199</v>
      </c>
      <c r="P49" s="55">
        <v>138</v>
      </c>
      <c r="Q49" s="6">
        <v>0.38468939553306702</v>
      </c>
    </row>
    <row r="50" spans="1:31" s="11" customFormat="1" ht="14" customHeight="1" x14ac:dyDescent="0.15">
      <c r="A50" s="78" t="s">
        <v>69</v>
      </c>
      <c r="B50" s="8" t="s">
        <v>75</v>
      </c>
      <c r="C50" s="78" t="s">
        <v>10</v>
      </c>
      <c r="D50" s="79"/>
      <c r="E50" s="78" t="s">
        <v>99</v>
      </c>
      <c r="F50" s="60">
        <v>141</v>
      </c>
      <c r="G50" s="60">
        <v>0.44933697109130699</v>
      </c>
      <c r="H50" s="60">
        <v>0.137039527616271</v>
      </c>
      <c r="I50" s="60">
        <f t="shared" si="0"/>
        <v>0.18073949696341585</v>
      </c>
      <c r="J50" s="60">
        <f t="shared" si="1"/>
        <v>0.71793444521919814</v>
      </c>
      <c r="K50" s="60">
        <f t="shared" si="2"/>
        <v>1.5672726938179284</v>
      </c>
      <c r="L50" s="60">
        <f t="shared" si="3"/>
        <v>1.1981030291596992</v>
      </c>
      <c r="M50" s="60">
        <f t="shared" si="4"/>
        <v>2.0501940459244858</v>
      </c>
      <c r="N50" s="165">
        <v>1.0421777435779499E-3</v>
      </c>
      <c r="O50" s="79"/>
      <c r="P50" s="55"/>
      <c r="Q50" s="165"/>
      <c r="AB50" s="176"/>
      <c r="AC50" s="176"/>
      <c r="AD50" s="176"/>
      <c r="AE50" s="176"/>
    </row>
    <row r="51" spans="1:31" ht="14" customHeight="1" x14ac:dyDescent="0.15">
      <c r="A51" s="8" t="s">
        <v>69</v>
      </c>
      <c r="B51" s="8" t="s">
        <v>75</v>
      </c>
      <c r="C51" s="8" t="s">
        <v>10</v>
      </c>
      <c r="D51" s="7" t="s">
        <v>578</v>
      </c>
      <c r="E51" s="8" t="s">
        <v>573</v>
      </c>
      <c r="F51" s="55">
        <v>141</v>
      </c>
      <c r="G51" s="55">
        <v>-1.0885092621022399E-2</v>
      </c>
      <c r="H51" s="55">
        <v>7.0542838460077001E-2</v>
      </c>
      <c r="I51" s="55">
        <f t="shared" si="0"/>
        <v>-0.14914905600277334</v>
      </c>
      <c r="J51" s="55">
        <f t="shared" si="1"/>
        <v>0.12737887076072851</v>
      </c>
      <c r="K51" s="55">
        <f t="shared" si="2"/>
        <v>0.98917393562953415</v>
      </c>
      <c r="L51" s="55">
        <f t="shared" si="3"/>
        <v>0.86144070242114157</v>
      </c>
      <c r="M51" s="55">
        <f t="shared" si="4"/>
        <v>1.1358472755916627</v>
      </c>
      <c r="N51" s="6">
        <v>0.87736947939548804</v>
      </c>
      <c r="O51" s="7"/>
      <c r="P51" s="55"/>
      <c r="Q51" s="6"/>
    </row>
    <row r="52" spans="1:31" ht="14" customHeight="1" x14ac:dyDescent="0.15">
      <c r="A52" s="8" t="s">
        <v>69</v>
      </c>
      <c r="B52" s="8" t="s">
        <v>75</v>
      </c>
      <c r="C52" s="8" t="s">
        <v>10</v>
      </c>
      <c r="D52" s="7"/>
      <c r="E52" s="8" t="s">
        <v>98</v>
      </c>
      <c r="F52" s="55">
        <v>141</v>
      </c>
      <c r="G52" s="55">
        <v>-0.11678602781669201</v>
      </c>
      <c r="H52" s="55">
        <v>0.15164113701847401</v>
      </c>
      <c r="I52" s="55">
        <f t="shared" si="0"/>
        <v>-0.41400265637290107</v>
      </c>
      <c r="J52" s="55">
        <f t="shared" si="1"/>
        <v>0.18043060073951706</v>
      </c>
      <c r="K52" s="55">
        <f t="shared" si="2"/>
        <v>0.88977556001531011</v>
      </c>
      <c r="L52" s="55">
        <f t="shared" si="3"/>
        <v>0.66099919540323004</v>
      </c>
      <c r="M52" s="55">
        <f t="shared" si="4"/>
        <v>1.1977329968118899</v>
      </c>
      <c r="N52" s="6">
        <v>0.441212459914333</v>
      </c>
      <c r="O52" s="7">
        <v>142.24781896673699</v>
      </c>
      <c r="P52" s="55">
        <v>137</v>
      </c>
      <c r="Q52" s="6">
        <v>0.36195633882796302</v>
      </c>
    </row>
    <row r="53" spans="1:31" s="11" customFormat="1" ht="14" customHeight="1" x14ac:dyDescent="0.15">
      <c r="A53" s="78" t="s">
        <v>69</v>
      </c>
      <c r="B53" s="8" t="s">
        <v>75</v>
      </c>
      <c r="C53" s="78" t="s">
        <v>10</v>
      </c>
      <c r="D53" s="79"/>
      <c r="E53" s="78" t="s">
        <v>99</v>
      </c>
      <c r="F53" s="60">
        <v>141</v>
      </c>
      <c r="G53" s="60">
        <v>0.44983429576392697</v>
      </c>
      <c r="H53" s="60">
        <v>0.13907882359555301</v>
      </c>
      <c r="I53" s="60">
        <f t="shared" si="0"/>
        <v>0.17723980151664309</v>
      </c>
      <c r="J53" s="60">
        <f t="shared" si="1"/>
        <v>0.72242879001121085</v>
      </c>
      <c r="K53" s="60">
        <f t="shared" si="2"/>
        <v>1.5680523310476338</v>
      </c>
      <c r="L53" s="60">
        <f t="shared" si="3"/>
        <v>1.1939173619960657</v>
      </c>
      <c r="M53" s="60">
        <f t="shared" si="4"/>
        <v>2.0594290619856319</v>
      </c>
      <c r="N53" s="165">
        <v>1.21905509847167E-3</v>
      </c>
      <c r="O53" s="79"/>
      <c r="P53" s="60"/>
      <c r="Q53" s="165"/>
      <c r="AB53" s="176"/>
      <c r="AC53" s="176"/>
      <c r="AD53" s="176"/>
      <c r="AE53" s="176"/>
    </row>
    <row r="54" spans="1:31" ht="14" customHeight="1" thickBot="1" x14ac:dyDescent="0.2">
      <c r="A54" s="5" t="s">
        <v>69</v>
      </c>
      <c r="B54" s="8" t="s">
        <v>75</v>
      </c>
      <c r="C54" s="5" t="s">
        <v>10</v>
      </c>
      <c r="D54" s="4"/>
      <c r="E54" s="5" t="s">
        <v>576</v>
      </c>
      <c r="F54" s="3">
        <v>141</v>
      </c>
      <c r="G54" s="57">
        <v>-4.1199982264469798E-5</v>
      </c>
      <c r="H54" s="3">
        <v>1.7100418551969801E-3</v>
      </c>
      <c r="I54" s="3">
        <f t="shared" si="0"/>
        <v>-3.3928820184505508E-3</v>
      </c>
      <c r="J54" s="3">
        <f t="shared" si="1"/>
        <v>3.3104820539216111E-3</v>
      </c>
      <c r="K54" s="3">
        <f t="shared" si="2"/>
        <v>0.99995880086644318</v>
      </c>
      <c r="L54" s="3">
        <f t="shared" si="3"/>
        <v>0.99661286730165199</v>
      </c>
      <c r="M54" s="3">
        <f t="shared" si="4"/>
        <v>1.0033159677514003</v>
      </c>
      <c r="N54" s="2">
        <v>0.98077845308674205</v>
      </c>
      <c r="O54" s="4"/>
      <c r="P54" s="3"/>
      <c r="Q54" s="2"/>
    </row>
    <row r="55" spans="1:31" ht="14" customHeight="1" x14ac:dyDescent="0.15">
      <c r="A55" s="14" t="s">
        <v>68</v>
      </c>
      <c r="B55" s="14" t="s">
        <v>75</v>
      </c>
      <c r="C55" s="14" t="s">
        <v>11</v>
      </c>
      <c r="D55" s="13" t="s">
        <v>597</v>
      </c>
      <c r="E55" s="14" t="s">
        <v>573</v>
      </c>
      <c r="F55" s="56">
        <v>141</v>
      </c>
      <c r="G55" s="56">
        <v>9.7913922911006396E-2</v>
      </c>
      <c r="H55" s="56">
        <v>0.13411388835875299</v>
      </c>
      <c r="I55" s="56">
        <f t="shared" si="0"/>
        <v>-0.16494929827214946</v>
      </c>
      <c r="J55" s="56">
        <f t="shared" si="1"/>
        <v>0.36077714409416228</v>
      </c>
      <c r="K55" s="56">
        <f t="shared" si="2"/>
        <v>1.1028678493686519</v>
      </c>
      <c r="L55" s="56">
        <f t="shared" si="3"/>
        <v>0.84793669485359047</v>
      </c>
      <c r="M55" s="56">
        <f t="shared" si="4"/>
        <v>1.43444375099376</v>
      </c>
      <c r="N55" s="12">
        <v>0.46534103362531898</v>
      </c>
      <c r="O55" s="13"/>
      <c r="P55" s="56"/>
      <c r="Q55" s="12"/>
    </row>
    <row r="56" spans="1:31" ht="14" customHeight="1" x14ac:dyDescent="0.15">
      <c r="A56" s="8" t="s">
        <v>68</v>
      </c>
      <c r="B56" s="8" t="s">
        <v>75</v>
      </c>
      <c r="C56" s="8" t="s">
        <v>11</v>
      </c>
      <c r="D56" s="7"/>
      <c r="E56" s="8" t="s">
        <v>98</v>
      </c>
      <c r="F56" s="55">
        <v>141</v>
      </c>
      <c r="G56" s="55">
        <v>-0.12829871509688701</v>
      </c>
      <c r="H56" s="55">
        <v>0.39048492503604798</v>
      </c>
      <c r="I56" s="55">
        <f t="shared" si="0"/>
        <v>-0.89364916816754114</v>
      </c>
      <c r="J56" s="55">
        <f t="shared" si="1"/>
        <v>0.63705173797376702</v>
      </c>
      <c r="K56" s="55">
        <f t="shared" si="2"/>
        <v>0.87959059290830832</v>
      </c>
      <c r="L56" s="55">
        <f t="shared" si="3"/>
        <v>0.40915993176266963</v>
      </c>
      <c r="M56" s="55">
        <f t="shared" si="4"/>
        <v>1.8908977909927818</v>
      </c>
      <c r="N56" s="6">
        <v>0.742486373291525</v>
      </c>
      <c r="O56" s="7">
        <v>124.147550132185</v>
      </c>
      <c r="P56" s="55">
        <v>138</v>
      </c>
      <c r="Q56" s="6">
        <v>0.79474249224539795</v>
      </c>
    </row>
    <row r="57" spans="1:31" ht="14" customHeight="1" x14ac:dyDescent="0.15">
      <c r="A57" s="8" t="s">
        <v>68</v>
      </c>
      <c r="B57" s="8" t="s">
        <v>75</v>
      </c>
      <c r="C57" s="8" t="s">
        <v>11</v>
      </c>
      <c r="D57" s="7"/>
      <c r="E57" s="8" t="s">
        <v>99</v>
      </c>
      <c r="F57" s="55">
        <v>141</v>
      </c>
      <c r="G57" s="55">
        <v>0.61780421913135097</v>
      </c>
      <c r="H57" s="55">
        <v>0.35504058349565198</v>
      </c>
      <c r="I57" s="55">
        <f t="shared" ref="I57:I103" si="5">G57-1.96*H57</f>
        <v>-7.8075324520126888E-2</v>
      </c>
      <c r="J57" s="55">
        <f t="shared" ref="J57:J103" si="6">G57+1.96*H57</f>
        <v>1.3136837627828288</v>
      </c>
      <c r="K57" s="55">
        <f t="shared" ref="K57:K103" si="7">EXP(G57)</f>
        <v>1.8548507213052978</v>
      </c>
      <c r="L57" s="55">
        <f t="shared" ref="L57:L103" si="8">EXP(I57)</f>
        <v>0.92489475666593346</v>
      </c>
      <c r="M57" s="55">
        <f t="shared" ref="M57:M103" si="9">EXP(J57)</f>
        <v>3.7198515544936339</v>
      </c>
      <c r="N57" s="6">
        <v>8.1842399897027199E-2</v>
      </c>
      <c r="O57" s="7"/>
      <c r="P57" s="55"/>
      <c r="Q57" s="6"/>
    </row>
    <row r="58" spans="1:31" ht="14" customHeight="1" x14ac:dyDescent="0.15">
      <c r="A58" s="8" t="s">
        <v>68</v>
      </c>
      <c r="B58" s="8" t="s">
        <v>75</v>
      </c>
      <c r="C58" s="8" t="s">
        <v>11</v>
      </c>
      <c r="D58" s="7" t="s">
        <v>578</v>
      </c>
      <c r="E58" s="8" t="s">
        <v>573</v>
      </c>
      <c r="F58" s="55">
        <v>141</v>
      </c>
      <c r="G58" s="55">
        <v>0.123419182444402</v>
      </c>
      <c r="H58" s="55">
        <v>0.18216630684381499</v>
      </c>
      <c r="I58" s="55">
        <f t="shared" si="5"/>
        <v>-0.2336267789694754</v>
      </c>
      <c r="J58" s="55">
        <f t="shared" si="6"/>
        <v>0.48046514385827943</v>
      </c>
      <c r="K58" s="55">
        <f t="shared" si="7"/>
        <v>1.1313585672133508</v>
      </c>
      <c r="L58" s="55">
        <f t="shared" si="8"/>
        <v>0.79165722389083937</v>
      </c>
      <c r="M58" s="55">
        <f t="shared" si="9"/>
        <v>1.616826284128672</v>
      </c>
      <c r="N58" s="6">
        <v>0.49808351415944202</v>
      </c>
      <c r="O58" s="7"/>
      <c r="P58" s="55"/>
      <c r="Q58" s="6"/>
    </row>
    <row r="59" spans="1:31" ht="14" customHeight="1" x14ac:dyDescent="0.15">
      <c r="A59" s="8" t="s">
        <v>68</v>
      </c>
      <c r="B59" s="8" t="s">
        <v>75</v>
      </c>
      <c r="C59" s="8" t="s">
        <v>11</v>
      </c>
      <c r="D59" s="7"/>
      <c r="E59" s="8" t="s">
        <v>98</v>
      </c>
      <c r="F59" s="55">
        <v>141</v>
      </c>
      <c r="G59" s="55">
        <v>-0.124855525104957</v>
      </c>
      <c r="H59" s="55">
        <v>0.390839426774169</v>
      </c>
      <c r="I59" s="55">
        <f t="shared" si="5"/>
        <v>-0.89090080158232821</v>
      </c>
      <c r="J59" s="55">
        <f t="shared" si="6"/>
        <v>0.64118975137241419</v>
      </c>
      <c r="K59" s="55">
        <f t="shared" si="7"/>
        <v>0.88262441044259254</v>
      </c>
      <c r="L59" s="55">
        <f t="shared" si="8"/>
        <v>0.41028599996242587</v>
      </c>
      <c r="M59" s="55">
        <f t="shared" si="9"/>
        <v>1.8987385628085709</v>
      </c>
      <c r="N59" s="6">
        <v>0.74938167273887202</v>
      </c>
      <c r="O59" s="7">
        <v>124.104747325723</v>
      </c>
      <c r="P59" s="55">
        <v>137</v>
      </c>
      <c r="Q59" s="6">
        <v>0.77765451176765199</v>
      </c>
    </row>
    <row r="60" spans="1:31" ht="14" customHeight="1" x14ac:dyDescent="0.15">
      <c r="A60" s="8" t="s">
        <v>68</v>
      </c>
      <c r="B60" s="8" t="s">
        <v>75</v>
      </c>
      <c r="C60" s="8" t="s">
        <v>11</v>
      </c>
      <c r="D60" s="7"/>
      <c r="E60" s="8" t="s">
        <v>99</v>
      </c>
      <c r="F60" s="55">
        <v>141</v>
      </c>
      <c r="G60" s="55">
        <v>0.62885726505436002</v>
      </c>
      <c r="H60" s="55">
        <v>0.35903769149738601</v>
      </c>
      <c r="I60" s="55">
        <f t="shared" si="5"/>
        <v>-7.48566102805166E-2</v>
      </c>
      <c r="J60" s="55">
        <f t="shared" si="6"/>
        <v>1.3325711403892366</v>
      </c>
      <c r="K60" s="55">
        <f t="shared" si="7"/>
        <v>1.875466193506738</v>
      </c>
      <c r="L60" s="55">
        <f t="shared" si="8"/>
        <v>0.92787652474475268</v>
      </c>
      <c r="M60" s="55">
        <f t="shared" si="9"/>
        <v>3.7907774894447721</v>
      </c>
      <c r="N60" s="6">
        <v>7.9858503872963296E-2</v>
      </c>
      <c r="O60" s="7"/>
      <c r="P60" s="55"/>
      <c r="Q60" s="6"/>
    </row>
    <row r="61" spans="1:31" ht="14" customHeight="1" thickBot="1" x14ac:dyDescent="0.2">
      <c r="A61" s="5" t="s">
        <v>68</v>
      </c>
      <c r="B61" s="5" t="s">
        <v>75</v>
      </c>
      <c r="C61" s="5" t="s">
        <v>11</v>
      </c>
      <c r="D61" s="4"/>
      <c r="E61" s="5" t="s">
        <v>576</v>
      </c>
      <c r="F61" s="3">
        <v>141</v>
      </c>
      <c r="G61" s="3">
        <v>-9.1340546858393603E-4</v>
      </c>
      <c r="H61" s="3">
        <v>4.4149672331207897E-3</v>
      </c>
      <c r="I61" s="3">
        <f t="shared" si="5"/>
        <v>-9.5667412455006842E-3</v>
      </c>
      <c r="J61" s="3">
        <f t="shared" si="6"/>
        <v>7.7399303083328114E-3</v>
      </c>
      <c r="K61" s="3">
        <f t="shared" si="7"/>
        <v>0.99908701155920965</v>
      </c>
      <c r="L61" s="3">
        <f t="shared" si="8"/>
        <v>0.99047887444313742</v>
      </c>
      <c r="M61" s="3">
        <f t="shared" si="9"/>
        <v>1.0077699609974029</v>
      </c>
      <c r="N61" s="2">
        <v>0.83609702277193099</v>
      </c>
      <c r="O61" s="4"/>
      <c r="P61" s="3"/>
      <c r="Q61" s="2"/>
    </row>
    <row r="62" spans="1:31" ht="14" customHeight="1" x14ac:dyDescent="0.15">
      <c r="A62" s="14" t="s">
        <v>66</v>
      </c>
      <c r="B62" s="8" t="s">
        <v>75</v>
      </c>
      <c r="C62" s="14" t="s">
        <v>67</v>
      </c>
      <c r="D62" s="13" t="s">
        <v>597</v>
      </c>
      <c r="E62" s="14" t="s">
        <v>573</v>
      </c>
      <c r="F62" s="56">
        <v>141</v>
      </c>
      <c r="G62" s="56">
        <v>1.85661672397767E-2</v>
      </c>
      <c r="H62" s="56">
        <v>0.16509295297965701</v>
      </c>
      <c r="I62" s="56">
        <f t="shared" si="5"/>
        <v>-0.30501602060035099</v>
      </c>
      <c r="J62" s="56">
        <f t="shared" si="6"/>
        <v>0.34214835507990443</v>
      </c>
      <c r="K62" s="56">
        <f t="shared" si="7"/>
        <v>1.0187395901262803</v>
      </c>
      <c r="L62" s="56">
        <f t="shared" si="8"/>
        <v>0.73711156532723165</v>
      </c>
      <c r="M62" s="56">
        <f t="shared" si="9"/>
        <v>1.4079691613981526</v>
      </c>
      <c r="N62" s="12">
        <v>0.91045957834276903</v>
      </c>
      <c r="O62" s="13"/>
      <c r="P62" s="56"/>
      <c r="Q62" s="12"/>
    </row>
    <row r="63" spans="1:31" ht="14" customHeight="1" x14ac:dyDescent="0.15">
      <c r="A63" s="8" t="s">
        <v>66</v>
      </c>
      <c r="B63" s="8" t="s">
        <v>75</v>
      </c>
      <c r="C63" s="8" t="s">
        <v>67</v>
      </c>
      <c r="D63" s="7"/>
      <c r="E63" s="8" t="s">
        <v>98</v>
      </c>
      <c r="F63" s="55">
        <v>141</v>
      </c>
      <c r="G63" s="55">
        <v>-0.42076631485613097</v>
      </c>
      <c r="H63" s="55">
        <v>0.48150573225766902</v>
      </c>
      <c r="I63" s="55">
        <f t="shared" si="5"/>
        <v>-1.3645175500811622</v>
      </c>
      <c r="J63" s="55">
        <f t="shared" si="6"/>
        <v>0.52298492036890032</v>
      </c>
      <c r="K63" s="55">
        <f t="shared" si="7"/>
        <v>0.65654350794816962</v>
      </c>
      <c r="L63" s="55">
        <f t="shared" si="8"/>
        <v>0.25550391410019913</v>
      </c>
      <c r="M63" s="55">
        <f t="shared" si="9"/>
        <v>1.6870558689752475</v>
      </c>
      <c r="N63" s="6">
        <v>0.382197084355414</v>
      </c>
      <c r="O63" s="7">
        <v>142.163077200391</v>
      </c>
      <c r="P63" s="55">
        <v>138</v>
      </c>
      <c r="Q63" s="6">
        <v>0.38661438273010101</v>
      </c>
    </row>
    <row r="64" spans="1:31" ht="14" customHeight="1" x14ac:dyDescent="0.15">
      <c r="A64" s="8" t="s">
        <v>66</v>
      </c>
      <c r="B64" s="8" t="s">
        <v>75</v>
      </c>
      <c r="C64" s="8" t="s">
        <v>67</v>
      </c>
      <c r="D64" s="7"/>
      <c r="E64" s="8" t="s">
        <v>99</v>
      </c>
      <c r="F64" s="55">
        <v>141</v>
      </c>
      <c r="G64" s="55">
        <v>0.67320870735137295</v>
      </c>
      <c r="H64" s="55">
        <v>0.43722193737259701</v>
      </c>
      <c r="I64" s="55">
        <f t="shared" si="5"/>
        <v>-0.18374628989891717</v>
      </c>
      <c r="J64" s="55">
        <f t="shared" si="6"/>
        <v>1.5301637046016632</v>
      </c>
      <c r="K64" s="55">
        <f t="shared" si="7"/>
        <v>1.9605179672828343</v>
      </c>
      <c r="L64" s="55">
        <f t="shared" si="8"/>
        <v>0.83214690112118062</v>
      </c>
      <c r="M64" s="55">
        <f t="shared" si="9"/>
        <v>4.6189329009819771</v>
      </c>
      <c r="N64" s="6">
        <v>0.12362340695561</v>
      </c>
      <c r="O64" s="7"/>
      <c r="P64" s="55"/>
      <c r="Q64" s="6"/>
    </row>
    <row r="65" spans="1:31" ht="14" customHeight="1" x14ac:dyDescent="0.15">
      <c r="A65" s="8" t="s">
        <v>66</v>
      </c>
      <c r="B65" s="8" t="s">
        <v>75</v>
      </c>
      <c r="C65" s="8" t="s">
        <v>67</v>
      </c>
      <c r="D65" s="7" t="s">
        <v>578</v>
      </c>
      <c r="E65" s="8" t="s">
        <v>573</v>
      </c>
      <c r="F65" s="55">
        <v>141</v>
      </c>
      <c r="G65" s="55">
        <v>8.7605288227100106E-2</v>
      </c>
      <c r="H65" s="55">
        <v>0.22484306871003301</v>
      </c>
      <c r="I65" s="55">
        <f t="shared" si="5"/>
        <v>-0.35308712644456458</v>
      </c>
      <c r="J65" s="55">
        <f t="shared" si="6"/>
        <v>0.52829770289876476</v>
      </c>
      <c r="K65" s="55">
        <f t="shared" si="7"/>
        <v>1.0915571865138214</v>
      </c>
      <c r="L65" s="55">
        <f t="shared" si="8"/>
        <v>0.70251598299091078</v>
      </c>
      <c r="M65" s="55">
        <f t="shared" si="9"/>
        <v>1.6960426812743208</v>
      </c>
      <c r="N65" s="6">
        <v>0.69681120663479301</v>
      </c>
      <c r="O65" s="7"/>
      <c r="P65" s="55"/>
      <c r="Q65" s="6"/>
    </row>
    <row r="66" spans="1:31" ht="14" customHeight="1" x14ac:dyDescent="0.15">
      <c r="A66" s="8" t="s">
        <v>66</v>
      </c>
      <c r="B66" s="8" t="s">
        <v>75</v>
      </c>
      <c r="C66" s="8" t="s">
        <v>67</v>
      </c>
      <c r="D66" s="7"/>
      <c r="E66" s="8" t="s">
        <v>98</v>
      </c>
      <c r="F66" s="55">
        <v>141</v>
      </c>
      <c r="G66" s="55">
        <v>-0.41158636422648898</v>
      </c>
      <c r="H66" s="55">
        <v>0.48332043398598101</v>
      </c>
      <c r="I66" s="55">
        <f t="shared" si="5"/>
        <v>-1.3588944148390119</v>
      </c>
      <c r="J66" s="55">
        <f t="shared" si="6"/>
        <v>0.53572168638603379</v>
      </c>
      <c r="K66" s="55">
        <f t="shared" si="7"/>
        <v>0.6625982937342132</v>
      </c>
      <c r="L66" s="55">
        <f t="shared" si="8"/>
        <v>0.2569446942184011</v>
      </c>
      <c r="M66" s="55">
        <f t="shared" si="9"/>
        <v>1.7086809291586804</v>
      </c>
      <c r="N66" s="6">
        <v>0.39444684299324401</v>
      </c>
      <c r="O66" s="7">
        <v>141.94966346676199</v>
      </c>
      <c r="P66" s="55">
        <v>137</v>
      </c>
      <c r="Q66" s="6">
        <v>0.36856281092488002</v>
      </c>
    </row>
    <row r="67" spans="1:31" ht="14" customHeight="1" x14ac:dyDescent="0.15">
      <c r="A67" s="8" t="s">
        <v>66</v>
      </c>
      <c r="B67" s="8" t="s">
        <v>75</v>
      </c>
      <c r="C67" s="8" t="s">
        <v>67</v>
      </c>
      <c r="D67" s="7"/>
      <c r="E67" s="8" t="s">
        <v>99</v>
      </c>
      <c r="F67" s="55">
        <v>141</v>
      </c>
      <c r="G67" s="55">
        <v>0.70290337663175595</v>
      </c>
      <c r="H67" s="55">
        <v>0.44333998004445602</v>
      </c>
      <c r="I67" s="55">
        <f t="shared" si="5"/>
        <v>-0.16604298425537778</v>
      </c>
      <c r="J67" s="55">
        <f t="shared" si="6"/>
        <v>1.5718497375188898</v>
      </c>
      <c r="K67" s="55">
        <f t="shared" si="7"/>
        <v>2.0196078858043913</v>
      </c>
      <c r="L67" s="55">
        <f t="shared" si="8"/>
        <v>0.84700982532026214</v>
      </c>
      <c r="M67" s="55">
        <f t="shared" si="9"/>
        <v>4.8155474593946366</v>
      </c>
      <c r="N67" s="6">
        <v>0.11285900481057801</v>
      </c>
      <c r="O67" s="7"/>
      <c r="P67" s="55"/>
      <c r="Q67" s="6"/>
    </row>
    <row r="68" spans="1:31" ht="14" customHeight="1" thickBot="1" x14ac:dyDescent="0.2">
      <c r="A68" s="5" t="s">
        <v>66</v>
      </c>
      <c r="B68" s="8" t="s">
        <v>75</v>
      </c>
      <c r="C68" s="5" t="s">
        <v>67</v>
      </c>
      <c r="D68" s="4"/>
      <c r="E68" s="5" t="s">
        <v>576</v>
      </c>
      <c r="F68" s="3">
        <v>141</v>
      </c>
      <c r="G68" s="3">
        <v>-2.4710921371851398E-3</v>
      </c>
      <c r="H68" s="3">
        <v>5.4448341665548801E-3</v>
      </c>
      <c r="I68" s="3">
        <f t="shared" si="5"/>
        <v>-1.3142967103632703E-2</v>
      </c>
      <c r="J68" s="3">
        <f t="shared" si="6"/>
        <v>8.2007828292624246E-3</v>
      </c>
      <c r="K68" s="3">
        <f t="shared" si="7"/>
        <v>0.99753195849767284</v>
      </c>
      <c r="L68" s="3">
        <f t="shared" si="8"/>
        <v>0.98694302454778005</v>
      </c>
      <c r="M68" s="3">
        <f t="shared" si="9"/>
        <v>1.0082345013585223</v>
      </c>
      <c r="N68" s="2">
        <v>0.649942854419713</v>
      </c>
      <c r="O68" s="4"/>
      <c r="P68" s="3"/>
      <c r="Q68" s="2"/>
    </row>
    <row r="69" spans="1:31" ht="14" customHeight="1" x14ac:dyDescent="0.15">
      <c r="A69" s="14" t="s">
        <v>64</v>
      </c>
      <c r="B69" s="14" t="s">
        <v>75</v>
      </c>
      <c r="C69" s="14" t="s">
        <v>13</v>
      </c>
      <c r="D69" s="13" t="s">
        <v>597</v>
      </c>
      <c r="E69" s="14" t="s">
        <v>573</v>
      </c>
      <c r="F69" s="56">
        <v>141</v>
      </c>
      <c r="G69" s="56">
        <v>-3.68453623877954E-2</v>
      </c>
      <c r="H69" s="56">
        <v>5.4054313431703298E-2</v>
      </c>
      <c r="I69" s="56">
        <f t="shared" si="5"/>
        <v>-0.14279181671393387</v>
      </c>
      <c r="J69" s="56">
        <f t="shared" si="6"/>
        <v>6.9101091938343059E-2</v>
      </c>
      <c r="K69" s="56">
        <f t="shared" si="7"/>
        <v>0.96382516744824942</v>
      </c>
      <c r="L69" s="56">
        <f t="shared" si="8"/>
        <v>0.86693453138974852</v>
      </c>
      <c r="M69" s="56">
        <f t="shared" si="9"/>
        <v>1.0715445281865386</v>
      </c>
      <c r="N69" s="12">
        <v>0.49546918751848601</v>
      </c>
      <c r="O69" s="13"/>
      <c r="P69" s="56"/>
      <c r="Q69" s="12"/>
    </row>
    <row r="70" spans="1:31" ht="14" customHeight="1" x14ac:dyDescent="0.15">
      <c r="A70" s="8" t="s">
        <v>64</v>
      </c>
      <c r="B70" s="8" t="s">
        <v>75</v>
      </c>
      <c r="C70" s="8" t="s">
        <v>13</v>
      </c>
      <c r="D70" s="7"/>
      <c r="E70" s="8" t="s">
        <v>98</v>
      </c>
      <c r="F70" s="55">
        <v>141</v>
      </c>
      <c r="G70" s="55">
        <v>-7.6271294193543199E-2</v>
      </c>
      <c r="H70" s="55">
        <v>0.15725950706709099</v>
      </c>
      <c r="I70" s="55">
        <f t="shared" si="5"/>
        <v>-0.38449992804504152</v>
      </c>
      <c r="J70" s="55">
        <f t="shared" si="6"/>
        <v>0.23195733965795515</v>
      </c>
      <c r="K70" s="55">
        <f t="shared" si="7"/>
        <v>0.92656480080806314</v>
      </c>
      <c r="L70" s="55">
        <f t="shared" si="8"/>
        <v>0.6807909955794833</v>
      </c>
      <c r="M70" s="55">
        <f t="shared" si="9"/>
        <v>1.2610659301768807</v>
      </c>
      <c r="N70" s="6">
        <v>0.62767439117879897</v>
      </c>
      <c r="O70" s="7">
        <v>145.465262873195</v>
      </c>
      <c r="P70" s="55">
        <v>138</v>
      </c>
      <c r="Q70" s="6">
        <v>0.31509318677339998</v>
      </c>
    </row>
    <row r="71" spans="1:31" s="11" customFormat="1" ht="14" customHeight="1" x14ac:dyDescent="0.15">
      <c r="A71" s="78" t="s">
        <v>64</v>
      </c>
      <c r="B71" s="8" t="s">
        <v>75</v>
      </c>
      <c r="C71" s="78" t="s">
        <v>13</v>
      </c>
      <c r="D71" s="79"/>
      <c r="E71" s="78" t="s">
        <v>99</v>
      </c>
      <c r="F71" s="60">
        <v>141</v>
      </c>
      <c r="G71" s="60">
        <v>0.44996424523784601</v>
      </c>
      <c r="H71" s="60">
        <v>0.14306349191013301</v>
      </c>
      <c r="I71" s="60">
        <f t="shared" si="5"/>
        <v>0.16955980109398533</v>
      </c>
      <c r="J71" s="60">
        <f t="shared" si="6"/>
        <v>0.73036868938170674</v>
      </c>
      <c r="K71" s="60">
        <f t="shared" si="7"/>
        <v>1.568256111863449</v>
      </c>
      <c r="L71" s="60">
        <f t="shared" si="8"/>
        <v>1.1847831962459405</v>
      </c>
      <c r="M71" s="60">
        <f t="shared" si="9"/>
        <v>2.0758458089124754</v>
      </c>
      <c r="N71" s="165">
        <v>1.6596955306321999E-3</v>
      </c>
      <c r="O71" s="79"/>
      <c r="P71" s="55"/>
      <c r="Q71" s="165"/>
      <c r="AB71" s="176"/>
      <c r="AC71" s="176"/>
      <c r="AD71" s="176"/>
      <c r="AE71" s="176"/>
    </row>
    <row r="72" spans="1:31" ht="14" customHeight="1" x14ac:dyDescent="0.15">
      <c r="A72" s="8" t="s">
        <v>64</v>
      </c>
      <c r="B72" s="8" t="s">
        <v>75</v>
      </c>
      <c r="C72" s="8" t="s">
        <v>13</v>
      </c>
      <c r="D72" s="7" t="s">
        <v>578</v>
      </c>
      <c r="E72" s="8" t="s">
        <v>573</v>
      </c>
      <c r="F72" s="55">
        <v>141</v>
      </c>
      <c r="G72" s="55">
        <v>1.5616107042633101E-2</v>
      </c>
      <c r="H72" s="55">
        <v>7.3400390477252803E-2</v>
      </c>
      <c r="I72" s="55">
        <f t="shared" si="5"/>
        <v>-0.12824865829278237</v>
      </c>
      <c r="J72" s="55">
        <f t="shared" si="6"/>
        <v>0.15948087237804859</v>
      </c>
      <c r="K72" s="55">
        <f t="shared" si="7"/>
        <v>1.0157386756257827</v>
      </c>
      <c r="L72" s="55">
        <f t="shared" si="8"/>
        <v>0.87963462350431609</v>
      </c>
      <c r="M72" s="55">
        <f t="shared" si="9"/>
        <v>1.1729018271834279</v>
      </c>
      <c r="N72" s="6">
        <v>0.83152011627226297</v>
      </c>
      <c r="O72" s="7"/>
      <c r="P72" s="55"/>
      <c r="Q72" s="6"/>
    </row>
    <row r="73" spans="1:31" ht="14" customHeight="1" x14ac:dyDescent="0.15">
      <c r="A73" s="8" t="s">
        <v>64</v>
      </c>
      <c r="B73" s="8" t="s">
        <v>75</v>
      </c>
      <c r="C73" s="8" t="s">
        <v>13</v>
      </c>
      <c r="D73" s="7"/>
      <c r="E73" s="8" t="s">
        <v>98</v>
      </c>
      <c r="F73" s="55">
        <v>141</v>
      </c>
      <c r="G73" s="55">
        <v>-6.9100226979315296E-2</v>
      </c>
      <c r="H73" s="55">
        <v>0.15734060209654299</v>
      </c>
      <c r="I73" s="55">
        <f t="shared" si="5"/>
        <v>-0.37748780708853952</v>
      </c>
      <c r="J73" s="55">
        <f t="shared" si="6"/>
        <v>0.23928735312990895</v>
      </c>
      <c r="K73" s="55">
        <f t="shared" si="7"/>
        <v>0.93323314025202875</v>
      </c>
      <c r="L73" s="55">
        <f t="shared" si="8"/>
        <v>0.68558156076860111</v>
      </c>
      <c r="M73" s="55">
        <f t="shared" si="9"/>
        <v>1.2703435213284839</v>
      </c>
      <c r="N73" s="6">
        <v>0.66053396440877299</v>
      </c>
      <c r="O73" s="7">
        <v>144.29084737970001</v>
      </c>
      <c r="P73" s="55">
        <v>137</v>
      </c>
      <c r="Q73" s="6">
        <v>0.31811009780560701</v>
      </c>
    </row>
    <row r="74" spans="1:31" s="11" customFormat="1" ht="14" customHeight="1" x14ac:dyDescent="0.15">
      <c r="A74" s="78" t="s">
        <v>64</v>
      </c>
      <c r="B74" s="8" t="s">
        <v>75</v>
      </c>
      <c r="C74" s="78" t="s">
        <v>13</v>
      </c>
      <c r="D74" s="79"/>
      <c r="E74" s="78" t="s">
        <v>99</v>
      </c>
      <c r="F74" s="60">
        <v>141</v>
      </c>
      <c r="G74" s="60">
        <v>0.47271470210795802</v>
      </c>
      <c r="H74" s="60">
        <v>0.14461770168270899</v>
      </c>
      <c r="I74" s="60">
        <f t="shared" si="5"/>
        <v>0.1892640068098484</v>
      </c>
      <c r="J74" s="60">
        <f t="shared" si="6"/>
        <v>0.75616539740606759</v>
      </c>
      <c r="K74" s="60">
        <f t="shared" si="7"/>
        <v>1.6043436018296529</v>
      </c>
      <c r="L74" s="60">
        <f t="shared" si="8"/>
        <v>1.2083599256246211</v>
      </c>
      <c r="M74" s="60">
        <f t="shared" si="9"/>
        <v>2.1300924816761388</v>
      </c>
      <c r="N74" s="165">
        <v>1.08035343017483E-3</v>
      </c>
      <c r="O74" s="79"/>
      <c r="P74" s="60"/>
      <c r="Q74" s="165"/>
      <c r="AB74" s="176"/>
      <c r="AC74" s="176"/>
      <c r="AD74" s="176"/>
      <c r="AE74" s="176"/>
    </row>
    <row r="75" spans="1:31" ht="14" customHeight="1" thickBot="1" x14ac:dyDescent="0.2">
      <c r="A75" s="5" t="s">
        <v>64</v>
      </c>
      <c r="B75" s="5" t="s">
        <v>75</v>
      </c>
      <c r="C75" s="5" t="s">
        <v>13</v>
      </c>
      <c r="D75" s="4"/>
      <c r="E75" s="5" t="s">
        <v>576</v>
      </c>
      <c r="F75" s="3">
        <v>141</v>
      </c>
      <c r="G75" s="3">
        <v>-1.8783739108318299E-3</v>
      </c>
      <c r="H75" s="3">
        <v>1.77881289853804E-3</v>
      </c>
      <c r="I75" s="3">
        <f t="shared" si="5"/>
        <v>-5.3648471919663879E-3</v>
      </c>
      <c r="J75" s="3">
        <f t="shared" si="6"/>
        <v>1.6080993703027284E-3</v>
      </c>
      <c r="K75" s="3">
        <f t="shared" si="7"/>
        <v>0.99812338912938692</v>
      </c>
      <c r="L75" s="3">
        <f t="shared" si="8"/>
        <v>0.99464951790040779</v>
      </c>
      <c r="M75" s="3">
        <f t="shared" si="9"/>
        <v>1.0016093930554604</v>
      </c>
      <c r="N75" s="2">
        <v>0.29098170169851101</v>
      </c>
      <c r="O75" s="4"/>
      <c r="P75" s="3"/>
      <c r="Q75" s="2"/>
    </row>
    <row r="76" spans="1:31" ht="14" customHeight="1" x14ac:dyDescent="0.15">
      <c r="A76" s="8" t="s">
        <v>59</v>
      </c>
      <c r="B76" s="8" t="s">
        <v>75</v>
      </c>
      <c r="C76" s="8" t="s">
        <v>60</v>
      </c>
      <c r="D76" s="7" t="s">
        <v>597</v>
      </c>
      <c r="E76" s="8" t="s">
        <v>573</v>
      </c>
      <c r="F76" s="55">
        <v>141</v>
      </c>
      <c r="G76" s="55">
        <v>-6.1609809267742198E-3</v>
      </c>
      <c r="H76" s="55">
        <v>5.63983627829866E-2</v>
      </c>
      <c r="I76" s="55">
        <f t="shared" si="5"/>
        <v>-0.11670177198142796</v>
      </c>
      <c r="J76" s="55">
        <f t="shared" si="6"/>
        <v>0.10437981012787952</v>
      </c>
      <c r="K76" s="55">
        <f t="shared" si="7"/>
        <v>0.99385795900007812</v>
      </c>
      <c r="L76" s="55">
        <f t="shared" si="8"/>
        <v>0.88985053195668418</v>
      </c>
      <c r="M76" s="55">
        <f t="shared" si="9"/>
        <v>1.1100219724495062</v>
      </c>
      <c r="N76" s="6">
        <v>0.91301180035048501</v>
      </c>
      <c r="O76" s="7"/>
      <c r="P76" s="55"/>
      <c r="Q76" s="6"/>
    </row>
    <row r="77" spans="1:31" ht="14" customHeight="1" x14ac:dyDescent="0.15">
      <c r="A77" s="8" t="s">
        <v>59</v>
      </c>
      <c r="B77" s="8" t="s">
        <v>75</v>
      </c>
      <c r="C77" s="8" t="s">
        <v>60</v>
      </c>
      <c r="D77" s="7"/>
      <c r="E77" s="8" t="s">
        <v>98</v>
      </c>
      <c r="F77" s="55">
        <v>141</v>
      </c>
      <c r="G77" s="55">
        <v>-0.103044889720282</v>
      </c>
      <c r="H77" s="55">
        <v>0.16464181078450499</v>
      </c>
      <c r="I77" s="55">
        <f t="shared" si="5"/>
        <v>-0.42574283885791175</v>
      </c>
      <c r="J77" s="55">
        <f t="shared" si="6"/>
        <v>0.21965305941734778</v>
      </c>
      <c r="K77" s="55">
        <f t="shared" si="7"/>
        <v>0.90208647816293663</v>
      </c>
      <c r="L77" s="55">
        <f t="shared" si="8"/>
        <v>0.65328431986288016</v>
      </c>
      <c r="M77" s="55">
        <f t="shared" si="9"/>
        <v>1.2456444909855067</v>
      </c>
      <c r="N77" s="6">
        <v>0.53139814309323197</v>
      </c>
      <c r="O77" s="7">
        <v>154.23537879328799</v>
      </c>
      <c r="P77" s="55">
        <v>138</v>
      </c>
      <c r="Q77" s="6">
        <v>0.163265074483604</v>
      </c>
    </row>
    <row r="78" spans="1:31" s="11" customFormat="1" ht="14" customHeight="1" x14ac:dyDescent="0.15">
      <c r="A78" s="78" t="s">
        <v>59</v>
      </c>
      <c r="B78" s="8" t="s">
        <v>75</v>
      </c>
      <c r="C78" s="78" t="s">
        <v>60</v>
      </c>
      <c r="D78" s="79"/>
      <c r="E78" s="78" t="s">
        <v>99</v>
      </c>
      <c r="F78" s="60">
        <v>141</v>
      </c>
      <c r="G78" s="60">
        <v>0.50772955375773399</v>
      </c>
      <c r="H78" s="60">
        <v>0.14938591243687199</v>
      </c>
      <c r="I78" s="60">
        <f t="shared" si="5"/>
        <v>0.2149331653814649</v>
      </c>
      <c r="J78" s="60">
        <f t="shared" si="6"/>
        <v>0.80052594213400308</v>
      </c>
      <c r="K78" s="60">
        <f t="shared" si="7"/>
        <v>1.6615145297900176</v>
      </c>
      <c r="L78" s="60">
        <f t="shared" si="8"/>
        <v>1.2397790340382289</v>
      </c>
      <c r="M78" s="60">
        <f t="shared" si="9"/>
        <v>2.2267117421008251</v>
      </c>
      <c r="N78" s="165">
        <v>6.7687632158769699E-4</v>
      </c>
      <c r="O78" s="79"/>
      <c r="P78" s="55"/>
      <c r="Q78" s="165"/>
      <c r="AB78" s="176"/>
      <c r="AC78" s="176"/>
      <c r="AD78" s="176"/>
      <c r="AE78" s="176"/>
    </row>
    <row r="79" spans="1:31" ht="14" customHeight="1" x14ac:dyDescent="0.15">
      <c r="A79" s="8" t="s">
        <v>59</v>
      </c>
      <c r="B79" s="8" t="s">
        <v>75</v>
      </c>
      <c r="C79" s="8" t="s">
        <v>60</v>
      </c>
      <c r="D79" s="7" t="s">
        <v>578</v>
      </c>
      <c r="E79" s="8" t="s">
        <v>573</v>
      </c>
      <c r="F79" s="55">
        <v>141</v>
      </c>
      <c r="G79" s="55">
        <v>5.42198670027278E-3</v>
      </c>
      <c r="H79" s="55">
        <v>7.6870984396939096E-2</v>
      </c>
      <c r="I79" s="55">
        <f t="shared" si="5"/>
        <v>-0.14524514271772784</v>
      </c>
      <c r="J79" s="55">
        <f t="shared" si="6"/>
        <v>0.15608911611827339</v>
      </c>
      <c r="K79" s="55">
        <f t="shared" si="7"/>
        <v>1.005436712272084</v>
      </c>
      <c r="L79" s="55">
        <f t="shared" si="8"/>
        <v>0.86481026518452575</v>
      </c>
      <c r="M79" s="55">
        <f t="shared" si="9"/>
        <v>1.1689303689853858</v>
      </c>
      <c r="N79" s="6">
        <v>0.94376896405060295</v>
      </c>
      <c r="O79" s="7"/>
      <c r="P79" s="55"/>
      <c r="Q79" s="6"/>
    </row>
    <row r="80" spans="1:31" ht="14" customHeight="1" x14ac:dyDescent="0.15">
      <c r="A80" s="8" t="s">
        <v>59</v>
      </c>
      <c r="B80" s="8" t="s">
        <v>75</v>
      </c>
      <c r="C80" s="8" t="s">
        <v>60</v>
      </c>
      <c r="D80" s="7"/>
      <c r="E80" s="8" t="s">
        <v>98</v>
      </c>
      <c r="F80" s="55">
        <v>141</v>
      </c>
      <c r="G80" s="55">
        <v>-0.10145926513850401</v>
      </c>
      <c r="H80" s="55">
        <v>0.16536512639471801</v>
      </c>
      <c r="I80" s="55">
        <f t="shared" si="5"/>
        <v>-0.42557491287215132</v>
      </c>
      <c r="J80" s="55">
        <f t="shared" si="6"/>
        <v>0.22265638259514331</v>
      </c>
      <c r="K80" s="55">
        <f t="shared" si="7"/>
        <v>0.90351798327252186</v>
      </c>
      <c r="L80" s="55">
        <f t="shared" si="8"/>
        <v>0.65339403248781747</v>
      </c>
      <c r="M80" s="55">
        <f t="shared" si="9"/>
        <v>1.2493911874104326</v>
      </c>
      <c r="N80" s="6">
        <v>0.53951476385910302</v>
      </c>
      <c r="O80" s="7">
        <v>154.17958733371799</v>
      </c>
      <c r="P80" s="55">
        <v>137</v>
      </c>
      <c r="Q80" s="6">
        <v>0.149802749876148</v>
      </c>
    </row>
    <row r="81" spans="1:31" s="11" customFormat="1" ht="14" customHeight="1" x14ac:dyDescent="0.15">
      <c r="A81" s="78" t="s">
        <v>59</v>
      </c>
      <c r="B81" s="8" t="s">
        <v>75</v>
      </c>
      <c r="C81" s="78" t="s">
        <v>60</v>
      </c>
      <c r="D81" s="79"/>
      <c r="E81" s="78" t="s">
        <v>99</v>
      </c>
      <c r="F81" s="60">
        <v>141</v>
      </c>
      <c r="G81" s="60">
        <v>0.51272561767323599</v>
      </c>
      <c r="H81" s="60">
        <v>0.15157310255999701</v>
      </c>
      <c r="I81" s="60">
        <f t="shared" si="5"/>
        <v>0.21564233665564186</v>
      </c>
      <c r="J81" s="60">
        <f t="shared" si="6"/>
        <v>0.80980889869083006</v>
      </c>
      <c r="K81" s="60">
        <f t="shared" si="7"/>
        <v>1.6698363333989465</v>
      </c>
      <c r="L81" s="60">
        <f t="shared" si="8"/>
        <v>1.2406585615464563</v>
      </c>
      <c r="M81" s="60">
        <f t="shared" si="9"/>
        <v>2.2474784495611839</v>
      </c>
      <c r="N81" s="165">
        <v>7.1778228248195702E-4</v>
      </c>
      <c r="O81" s="79"/>
      <c r="P81" s="60"/>
      <c r="Q81" s="165"/>
      <c r="AB81" s="176"/>
      <c r="AC81" s="176"/>
      <c r="AD81" s="176"/>
      <c r="AE81" s="176"/>
    </row>
    <row r="82" spans="1:31" ht="14" customHeight="1" thickBot="1" x14ac:dyDescent="0.2">
      <c r="A82" s="8" t="s">
        <v>59</v>
      </c>
      <c r="B82" s="8" t="s">
        <v>75</v>
      </c>
      <c r="C82" s="8" t="s">
        <v>60</v>
      </c>
      <c r="D82" s="7"/>
      <c r="E82" s="8" t="s">
        <v>576</v>
      </c>
      <c r="F82" s="55">
        <v>141</v>
      </c>
      <c r="G82" s="55">
        <v>-4.1479691128373499E-4</v>
      </c>
      <c r="H82" s="55">
        <v>1.8629654818903699E-3</v>
      </c>
      <c r="I82" s="55">
        <f t="shared" si="5"/>
        <v>-4.06620925578886E-3</v>
      </c>
      <c r="J82" s="55">
        <f t="shared" si="6"/>
        <v>3.2366154332213902E-3</v>
      </c>
      <c r="K82" s="55">
        <f t="shared" si="7"/>
        <v>0.9995852891050615</v>
      </c>
      <c r="L82" s="55">
        <f t="shared" si="8"/>
        <v>0.99594204657929197</v>
      </c>
      <c r="M82" s="55">
        <f t="shared" si="9"/>
        <v>1.0032418589284857</v>
      </c>
      <c r="N82" s="6">
        <v>0.82380472386584003</v>
      </c>
      <c r="O82" s="7"/>
      <c r="P82" s="55"/>
      <c r="Q82" s="6"/>
    </row>
    <row r="83" spans="1:31" ht="14" customHeight="1" x14ac:dyDescent="0.15">
      <c r="A83" s="14" t="s">
        <v>120</v>
      </c>
      <c r="B83" s="14" t="s">
        <v>75</v>
      </c>
      <c r="C83" s="14" t="s">
        <v>128</v>
      </c>
      <c r="D83" s="13" t="s">
        <v>597</v>
      </c>
      <c r="E83" s="14" t="s">
        <v>573</v>
      </c>
      <c r="F83" s="56">
        <v>141</v>
      </c>
      <c r="G83" s="56">
        <v>-5.6751020389981697E-3</v>
      </c>
      <c r="H83" s="56">
        <v>5.5514137386165098E-2</v>
      </c>
      <c r="I83" s="56">
        <f t="shared" si="5"/>
        <v>-0.11448281131588176</v>
      </c>
      <c r="J83" s="56">
        <f t="shared" si="6"/>
        <v>0.10313260723788542</v>
      </c>
      <c r="K83" s="56">
        <f t="shared" si="7"/>
        <v>0.99434097093295237</v>
      </c>
      <c r="L83" s="56">
        <f t="shared" si="8"/>
        <v>0.89182726762357167</v>
      </c>
      <c r="M83" s="56">
        <f t="shared" si="9"/>
        <v>1.1086384128066484</v>
      </c>
      <c r="N83" s="12">
        <v>0.91857566332319096</v>
      </c>
      <c r="O83" s="13"/>
      <c r="P83" s="56"/>
      <c r="Q83" s="12"/>
    </row>
    <row r="84" spans="1:31" ht="14" customHeight="1" x14ac:dyDescent="0.15">
      <c r="A84" s="8" t="s">
        <v>120</v>
      </c>
      <c r="B84" s="8" t="s">
        <v>75</v>
      </c>
      <c r="C84" s="8" t="s">
        <v>128</v>
      </c>
      <c r="D84" s="7"/>
      <c r="E84" s="8" t="s">
        <v>98</v>
      </c>
      <c r="F84" s="55">
        <v>141</v>
      </c>
      <c r="G84" s="55">
        <v>-9.3713928675843494E-2</v>
      </c>
      <c r="H84" s="55">
        <v>0.161860598071213</v>
      </c>
      <c r="I84" s="55">
        <f t="shared" si="5"/>
        <v>-0.41096070089542097</v>
      </c>
      <c r="J84" s="55">
        <f t="shared" si="6"/>
        <v>0.22353284354373398</v>
      </c>
      <c r="K84" s="55">
        <f t="shared" si="7"/>
        <v>0.91054320528678534</v>
      </c>
      <c r="L84" s="55">
        <f t="shared" si="8"/>
        <v>0.66301298690545862</v>
      </c>
      <c r="M84" s="55">
        <f t="shared" si="9"/>
        <v>1.2504867100169725</v>
      </c>
      <c r="N84" s="6">
        <v>0.56260317016870698</v>
      </c>
      <c r="O84" s="7">
        <v>153.70908791337999</v>
      </c>
      <c r="P84" s="55">
        <v>138</v>
      </c>
      <c r="Q84" s="6">
        <v>0.17062950391151399</v>
      </c>
    </row>
    <row r="85" spans="1:31" s="11" customFormat="1" ht="14" customHeight="1" x14ac:dyDescent="0.15">
      <c r="A85" s="78" t="s">
        <v>120</v>
      </c>
      <c r="B85" s="8" t="s">
        <v>75</v>
      </c>
      <c r="C85" s="78" t="s">
        <v>128</v>
      </c>
      <c r="D85" s="79"/>
      <c r="E85" s="78" t="s">
        <v>99</v>
      </c>
      <c r="F85" s="60">
        <v>141</v>
      </c>
      <c r="G85" s="60">
        <v>0.44292302031874597</v>
      </c>
      <c r="H85" s="60">
        <v>0.14696830694527399</v>
      </c>
      <c r="I85" s="60">
        <f t="shared" si="5"/>
        <v>0.15486513870600893</v>
      </c>
      <c r="J85" s="60">
        <f t="shared" si="6"/>
        <v>0.73098090193148302</v>
      </c>
      <c r="K85" s="60">
        <f t="shared" si="7"/>
        <v>1.5572524529301635</v>
      </c>
      <c r="L85" s="60">
        <f t="shared" si="8"/>
        <v>1.1675004998595038</v>
      </c>
      <c r="M85" s="60">
        <f t="shared" si="9"/>
        <v>2.0771170568653616</v>
      </c>
      <c r="N85" s="165">
        <v>2.5805605343531702E-3</v>
      </c>
      <c r="O85" s="79"/>
      <c r="P85" s="55"/>
      <c r="Q85" s="165"/>
      <c r="AB85" s="176"/>
      <c r="AC85" s="176"/>
      <c r="AD85" s="176"/>
      <c r="AE85" s="176"/>
    </row>
    <row r="86" spans="1:31" ht="14" customHeight="1" x14ac:dyDescent="0.15">
      <c r="A86" s="8" t="s">
        <v>120</v>
      </c>
      <c r="B86" s="8" t="s">
        <v>75</v>
      </c>
      <c r="C86" s="8" t="s">
        <v>128</v>
      </c>
      <c r="D86" s="7" t="s">
        <v>578</v>
      </c>
      <c r="E86" s="8" t="s">
        <v>573</v>
      </c>
      <c r="F86" s="55">
        <v>141</v>
      </c>
      <c r="G86" s="55">
        <v>-1.04251205331165E-3</v>
      </c>
      <c r="H86" s="55">
        <v>7.5678732210641197E-2</v>
      </c>
      <c r="I86" s="55">
        <f t="shared" si="5"/>
        <v>-0.1493728271861684</v>
      </c>
      <c r="J86" s="55">
        <f t="shared" si="6"/>
        <v>0.14728780307954509</v>
      </c>
      <c r="K86" s="55">
        <f t="shared" si="7"/>
        <v>0.99895803117358906</v>
      </c>
      <c r="L86" s="55">
        <f t="shared" si="8"/>
        <v>0.86124795838182122</v>
      </c>
      <c r="M86" s="55">
        <f t="shared" si="9"/>
        <v>1.1586873888458054</v>
      </c>
      <c r="N86" s="6">
        <v>0.98900909224494205</v>
      </c>
      <c r="O86" s="7"/>
      <c r="P86" s="55"/>
      <c r="Q86" s="6"/>
    </row>
    <row r="87" spans="1:31" ht="14" customHeight="1" x14ac:dyDescent="0.15">
      <c r="A87" s="8" t="s">
        <v>120</v>
      </c>
      <c r="B87" s="8" t="s">
        <v>75</v>
      </c>
      <c r="C87" s="8" t="s">
        <v>128</v>
      </c>
      <c r="D87" s="7"/>
      <c r="E87" s="8" t="s">
        <v>98</v>
      </c>
      <c r="F87" s="55">
        <v>141</v>
      </c>
      <c r="G87" s="55">
        <v>-9.3085338664562201E-2</v>
      </c>
      <c r="H87" s="55">
        <v>0.16259399003180899</v>
      </c>
      <c r="I87" s="55">
        <f t="shared" si="5"/>
        <v>-0.41176955912690782</v>
      </c>
      <c r="J87" s="55">
        <f t="shared" si="6"/>
        <v>0.22559888179778342</v>
      </c>
      <c r="K87" s="55">
        <f t="shared" si="7"/>
        <v>0.91111574357754199</v>
      </c>
      <c r="L87" s="55">
        <f t="shared" si="8"/>
        <v>0.66247692022361848</v>
      </c>
      <c r="M87" s="55">
        <f t="shared" si="9"/>
        <v>1.2530729340950428</v>
      </c>
      <c r="N87" s="6">
        <v>0.56698212213478205</v>
      </c>
      <c r="O87" s="7">
        <v>153.69990925787201</v>
      </c>
      <c r="P87" s="55">
        <v>137</v>
      </c>
      <c r="Q87" s="6">
        <v>0.15613531179180201</v>
      </c>
    </row>
    <row r="88" spans="1:31" s="11" customFormat="1" ht="14" customHeight="1" x14ac:dyDescent="0.15">
      <c r="A88" s="78" t="s">
        <v>120</v>
      </c>
      <c r="B88" s="8" t="s">
        <v>75</v>
      </c>
      <c r="C88" s="78" t="s">
        <v>128</v>
      </c>
      <c r="D88" s="79"/>
      <c r="E88" s="78" t="s">
        <v>99</v>
      </c>
      <c r="F88" s="60">
        <v>141</v>
      </c>
      <c r="G88" s="60">
        <v>0.44492957744843697</v>
      </c>
      <c r="H88" s="60">
        <v>0.14915821384589101</v>
      </c>
      <c r="I88" s="60">
        <f t="shared" si="5"/>
        <v>0.15257947831049062</v>
      </c>
      <c r="J88" s="60">
        <f t="shared" si="6"/>
        <v>0.73727967658638338</v>
      </c>
      <c r="K88" s="60">
        <f t="shared" si="7"/>
        <v>1.5603803060007937</v>
      </c>
      <c r="L88" s="60">
        <f t="shared" si="8"/>
        <v>1.1648350375364793</v>
      </c>
      <c r="M88" s="60">
        <f t="shared" si="9"/>
        <v>2.0902416401420103</v>
      </c>
      <c r="N88" s="165">
        <v>2.8549661363972199E-3</v>
      </c>
      <c r="O88" s="79"/>
      <c r="P88" s="60"/>
      <c r="Q88" s="165"/>
      <c r="AB88" s="176"/>
      <c r="AC88" s="176"/>
      <c r="AD88" s="176"/>
      <c r="AE88" s="176"/>
    </row>
    <row r="89" spans="1:31" ht="14" customHeight="1" thickBot="1" x14ac:dyDescent="0.2">
      <c r="A89" s="5" t="s">
        <v>120</v>
      </c>
      <c r="B89" s="5" t="s">
        <v>75</v>
      </c>
      <c r="C89" s="5" t="s">
        <v>128</v>
      </c>
      <c r="D89" s="4"/>
      <c r="E89" s="5" t="s">
        <v>576</v>
      </c>
      <c r="F89" s="3">
        <v>141</v>
      </c>
      <c r="G89" s="3">
        <v>-1.6589314142528901E-4</v>
      </c>
      <c r="H89" s="3">
        <v>1.83406793443281E-3</v>
      </c>
      <c r="I89" s="3">
        <f t="shared" si="5"/>
        <v>-3.7606662929135963E-3</v>
      </c>
      <c r="J89" s="3">
        <f t="shared" si="6"/>
        <v>3.4288800100630186E-3</v>
      </c>
      <c r="K89" s="3">
        <f t="shared" si="7"/>
        <v>0.99983412061808097</v>
      </c>
      <c r="L89" s="3">
        <f t="shared" si="8"/>
        <v>0.99624639615662391</v>
      </c>
      <c r="M89" s="3">
        <f t="shared" si="9"/>
        <v>1.0034347653439033</v>
      </c>
      <c r="N89" s="2">
        <v>0.92792889009894497</v>
      </c>
      <c r="O89" s="4"/>
      <c r="P89" s="3"/>
      <c r="Q89" s="2"/>
    </row>
    <row r="90" spans="1:31" ht="14" customHeight="1" x14ac:dyDescent="0.15">
      <c r="A90" s="8" t="s">
        <v>58</v>
      </c>
      <c r="B90" s="8" t="s">
        <v>75</v>
      </c>
      <c r="C90" s="8" t="s">
        <v>100</v>
      </c>
      <c r="D90" s="7" t="s">
        <v>597</v>
      </c>
      <c r="E90" s="8" t="s">
        <v>573</v>
      </c>
      <c r="F90" s="55">
        <v>141</v>
      </c>
      <c r="G90" s="55">
        <v>-1.9219834963125099E-2</v>
      </c>
      <c r="H90" s="55">
        <v>3.9487942542158302E-2</v>
      </c>
      <c r="I90" s="55">
        <f t="shared" si="5"/>
        <v>-9.6616202345755367E-2</v>
      </c>
      <c r="J90" s="55">
        <f t="shared" si="6"/>
        <v>5.817653241950517E-2</v>
      </c>
      <c r="K90" s="55">
        <f t="shared" si="7"/>
        <v>0.98096368842108017</v>
      </c>
      <c r="L90" s="55">
        <f t="shared" si="8"/>
        <v>0.9079043908498643</v>
      </c>
      <c r="M90" s="55">
        <f t="shared" si="9"/>
        <v>1.0599020862757553</v>
      </c>
      <c r="N90" s="6">
        <v>0.62645203925506199</v>
      </c>
      <c r="O90" s="7"/>
      <c r="P90" s="55"/>
      <c r="Q90" s="6"/>
    </row>
    <row r="91" spans="1:31" ht="14" customHeight="1" x14ac:dyDescent="0.15">
      <c r="A91" s="8" t="s">
        <v>58</v>
      </c>
      <c r="B91" s="8" t="s">
        <v>75</v>
      </c>
      <c r="C91" s="8" t="s">
        <v>100</v>
      </c>
      <c r="D91" s="7"/>
      <c r="E91" s="8" t="s">
        <v>98</v>
      </c>
      <c r="F91" s="55">
        <v>141</v>
      </c>
      <c r="G91" s="55">
        <v>-0.114026509280321</v>
      </c>
      <c r="H91" s="55">
        <v>0.11499323531790701</v>
      </c>
      <c r="I91" s="55">
        <f t="shared" si="5"/>
        <v>-0.33941325050341875</v>
      </c>
      <c r="J91" s="55">
        <f t="shared" si="6"/>
        <v>0.11136023194277674</v>
      </c>
      <c r="K91" s="55">
        <f t="shared" si="7"/>
        <v>0.89223430307964802</v>
      </c>
      <c r="L91" s="55">
        <f t="shared" si="8"/>
        <v>0.7121880761874928</v>
      </c>
      <c r="M91" s="55">
        <f t="shared" si="9"/>
        <v>1.1177975007018315</v>
      </c>
      <c r="N91" s="6">
        <v>0.32139601159194198</v>
      </c>
      <c r="O91" s="7">
        <v>143.300764512825</v>
      </c>
      <c r="P91" s="55">
        <v>138</v>
      </c>
      <c r="Q91" s="6">
        <v>0.36126176192931903</v>
      </c>
    </row>
    <row r="92" spans="1:31" s="11" customFormat="1" ht="14" customHeight="1" x14ac:dyDescent="0.15">
      <c r="A92" s="78" t="s">
        <v>58</v>
      </c>
      <c r="B92" s="8" t="s">
        <v>75</v>
      </c>
      <c r="C92" s="78" t="s">
        <v>100</v>
      </c>
      <c r="D92" s="79"/>
      <c r="E92" s="78" t="s">
        <v>99</v>
      </c>
      <c r="F92" s="60">
        <v>141</v>
      </c>
      <c r="G92" s="60">
        <v>0.48961649504075599</v>
      </c>
      <c r="H92" s="60">
        <v>0.104554761777796</v>
      </c>
      <c r="I92" s="60">
        <f t="shared" si="5"/>
        <v>0.2846891619562758</v>
      </c>
      <c r="J92" s="60">
        <f t="shared" si="6"/>
        <v>0.69454382812523618</v>
      </c>
      <c r="K92" s="60">
        <f t="shared" si="7"/>
        <v>1.6316903386119421</v>
      </c>
      <c r="L92" s="60">
        <f t="shared" si="8"/>
        <v>1.3293487517283742</v>
      </c>
      <c r="M92" s="60">
        <f t="shared" si="9"/>
        <v>2.0027952466634322</v>
      </c>
      <c r="N92" s="164">
        <v>2.8288411422258502E-6</v>
      </c>
      <c r="O92" s="79"/>
      <c r="P92" s="55"/>
      <c r="Q92" s="165"/>
      <c r="AB92" s="176"/>
      <c r="AC92" s="176"/>
      <c r="AD92" s="176"/>
      <c r="AE92" s="176"/>
    </row>
    <row r="93" spans="1:31" ht="14" customHeight="1" x14ac:dyDescent="0.15">
      <c r="A93" s="8" t="s">
        <v>58</v>
      </c>
      <c r="B93" s="8" t="s">
        <v>75</v>
      </c>
      <c r="C93" s="8" t="s">
        <v>100</v>
      </c>
      <c r="D93" s="7" t="s">
        <v>578</v>
      </c>
      <c r="E93" s="8" t="s">
        <v>573</v>
      </c>
      <c r="F93" s="55">
        <v>141</v>
      </c>
      <c r="G93" s="55">
        <v>-2.5075263715716598E-4</v>
      </c>
      <c r="H93" s="55">
        <v>5.3799605083937697E-2</v>
      </c>
      <c r="I93" s="55">
        <f t="shared" si="5"/>
        <v>-0.10569797860167505</v>
      </c>
      <c r="J93" s="55">
        <f t="shared" si="6"/>
        <v>0.10519647332736072</v>
      </c>
      <c r="K93" s="55">
        <f t="shared" si="7"/>
        <v>0.99974927879865771</v>
      </c>
      <c r="L93" s="55">
        <f t="shared" si="8"/>
        <v>0.89969633459132936</v>
      </c>
      <c r="M93" s="55">
        <f t="shared" si="9"/>
        <v>1.1109288568041575</v>
      </c>
      <c r="N93" s="6">
        <v>0.99628118211876604</v>
      </c>
      <c r="O93" s="7"/>
      <c r="P93" s="55"/>
      <c r="Q93" s="6"/>
    </row>
    <row r="94" spans="1:31" ht="14" customHeight="1" x14ac:dyDescent="0.15">
      <c r="A94" s="8" t="s">
        <v>58</v>
      </c>
      <c r="B94" s="8" t="s">
        <v>75</v>
      </c>
      <c r="C94" s="8" t="s">
        <v>100</v>
      </c>
      <c r="D94" s="7"/>
      <c r="E94" s="8" t="s">
        <v>98</v>
      </c>
      <c r="F94" s="55">
        <v>141</v>
      </c>
      <c r="G94" s="55">
        <v>-0.111509188497721</v>
      </c>
      <c r="H94" s="55">
        <v>0.115399381708903</v>
      </c>
      <c r="I94" s="55">
        <f t="shared" si="5"/>
        <v>-0.33769197664717088</v>
      </c>
      <c r="J94" s="55">
        <f t="shared" si="6"/>
        <v>0.11467359965172887</v>
      </c>
      <c r="K94" s="55">
        <f t="shared" si="7"/>
        <v>0.89448317240891673</v>
      </c>
      <c r="L94" s="55">
        <f t="shared" si="8"/>
        <v>0.71341500253896561</v>
      </c>
      <c r="M94" s="55">
        <f t="shared" si="9"/>
        <v>1.1215073174453176</v>
      </c>
      <c r="N94" s="6">
        <v>0.33389943556048002</v>
      </c>
      <c r="O94" s="7">
        <v>143.017658344404</v>
      </c>
      <c r="P94" s="55">
        <v>137</v>
      </c>
      <c r="Q94" s="6">
        <v>0.34513331162273497</v>
      </c>
    </row>
    <row r="95" spans="1:31" s="11" customFormat="1" ht="14" customHeight="1" x14ac:dyDescent="0.15">
      <c r="A95" s="78" t="s">
        <v>58</v>
      </c>
      <c r="B95" s="8" t="s">
        <v>75</v>
      </c>
      <c r="C95" s="78" t="s">
        <v>100</v>
      </c>
      <c r="D95" s="79"/>
      <c r="E95" s="78" t="s">
        <v>99</v>
      </c>
      <c r="F95" s="60">
        <v>141</v>
      </c>
      <c r="G95" s="60">
        <v>0.49783593500168799</v>
      </c>
      <c r="H95" s="60">
        <v>0.106013464825073</v>
      </c>
      <c r="I95" s="60">
        <f t="shared" si="5"/>
        <v>0.29004954394454491</v>
      </c>
      <c r="J95" s="60">
        <f t="shared" si="6"/>
        <v>0.70562232605883102</v>
      </c>
      <c r="K95" s="60">
        <f t="shared" si="7"/>
        <v>1.6451571885498852</v>
      </c>
      <c r="L95" s="60">
        <f t="shared" si="8"/>
        <v>1.3364937015550533</v>
      </c>
      <c r="M95" s="60">
        <f t="shared" si="9"/>
        <v>2.0251065694422756</v>
      </c>
      <c r="N95" s="164">
        <v>2.6534589995232598E-6</v>
      </c>
      <c r="O95" s="79"/>
      <c r="P95" s="60"/>
      <c r="Q95" s="165"/>
      <c r="AB95" s="176"/>
      <c r="AC95" s="176"/>
      <c r="AD95" s="176"/>
      <c r="AE95" s="176"/>
    </row>
    <row r="96" spans="1:31" ht="14" customHeight="1" thickBot="1" x14ac:dyDescent="0.2">
      <c r="A96" s="8" t="s">
        <v>58</v>
      </c>
      <c r="B96" s="8" t="s">
        <v>75</v>
      </c>
      <c r="C96" s="8" t="s">
        <v>100</v>
      </c>
      <c r="D96" s="7"/>
      <c r="E96" s="8" t="s">
        <v>576</v>
      </c>
      <c r="F96" s="55">
        <v>141</v>
      </c>
      <c r="G96" s="55">
        <v>-6.7898518629490301E-4</v>
      </c>
      <c r="H96" s="55">
        <v>1.3038276328785801E-3</v>
      </c>
      <c r="I96" s="55">
        <f t="shared" si="5"/>
        <v>-3.2344873467369199E-3</v>
      </c>
      <c r="J96" s="55">
        <f t="shared" si="6"/>
        <v>1.8765169741471136E-3</v>
      </c>
      <c r="K96" s="55">
        <f t="shared" si="7"/>
        <v>0.99932124527198452</v>
      </c>
      <c r="L96" s="55">
        <f t="shared" si="8"/>
        <v>0.99677073797220028</v>
      </c>
      <c r="M96" s="55">
        <f t="shared" si="9"/>
        <v>1.0018782787339426</v>
      </c>
      <c r="N96" s="6">
        <v>0.60253188281130698</v>
      </c>
      <c r="O96" s="7"/>
      <c r="P96" s="55"/>
      <c r="Q96" s="6"/>
    </row>
    <row r="97" spans="1:31" ht="14" customHeight="1" x14ac:dyDescent="0.15">
      <c r="A97" s="14" t="s">
        <v>119</v>
      </c>
      <c r="B97" s="14" t="s">
        <v>75</v>
      </c>
      <c r="C97" s="14" t="s">
        <v>118</v>
      </c>
      <c r="D97" s="13" t="s">
        <v>597</v>
      </c>
      <c r="E97" s="14" t="s">
        <v>573</v>
      </c>
      <c r="F97" s="56">
        <v>141</v>
      </c>
      <c r="G97" s="56">
        <v>-7.11213148946144E-3</v>
      </c>
      <c r="H97" s="56">
        <v>4.7418354035900202E-2</v>
      </c>
      <c r="I97" s="56">
        <f t="shared" si="5"/>
        <v>-0.10005210539982583</v>
      </c>
      <c r="J97" s="56">
        <f t="shared" si="6"/>
        <v>8.5827842420902953E-2</v>
      </c>
      <c r="K97" s="56">
        <f t="shared" si="7"/>
        <v>0.99291309986602605</v>
      </c>
      <c r="L97" s="56">
        <f t="shared" si="8"/>
        <v>0.9047902723487985</v>
      </c>
      <c r="M97" s="56">
        <f t="shared" si="9"/>
        <v>1.0896187260350028</v>
      </c>
      <c r="N97" s="12">
        <v>0.88077495787387505</v>
      </c>
      <c r="O97" s="13"/>
      <c r="P97" s="56"/>
      <c r="Q97" s="12"/>
    </row>
    <row r="98" spans="1:31" ht="14" customHeight="1" x14ac:dyDescent="0.15">
      <c r="A98" s="8" t="s">
        <v>119</v>
      </c>
      <c r="B98" s="8" t="s">
        <v>75</v>
      </c>
      <c r="C98" s="8" t="s">
        <v>118</v>
      </c>
      <c r="D98" s="7"/>
      <c r="E98" s="8" t="s">
        <v>98</v>
      </c>
      <c r="F98" s="55">
        <v>141</v>
      </c>
      <c r="G98" s="55">
        <v>-7.01837603244376E-2</v>
      </c>
      <c r="H98" s="55">
        <v>0.138006345896385</v>
      </c>
      <c r="I98" s="55">
        <f t="shared" si="5"/>
        <v>-0.3406761982813522</v>
      </c>
      <c r="J98" s="55">
        <f t="shared" si="6"/>
        <v>0.20030867763247698</v>
      </c>
      <c r="K98" s="55">
        <f t="shared" si="7"/>
        <v>0.932222498656605</v>
      </c>
      <c r="L98" s="55">
        <f t="shared" si="8"/>
        <v>0.71128918758336379</v>
      </c>
      <c r="M98" s="55">
        <f t="shared" si="9"/>
        <v>1.2217798360666232</v>
      </c>
      <c r="N98" s="6">
        <v>0.61106446721540197</v>
      </c>
      <c r="O98" s="7">
        <v>153.92881944460601</v>
      </c>
      <c r="P98" s="55">
        <v>138</v>
      </c>
      <c r="Q98" s="6">
        <v>0.16752727535186401</v>
      </c>
    </row>
    <row r="99" spans="1:31" s="11" customFormat="1" ht="14" customHeight="1" x14ac:dyDescent="0.15">
      <c r="A99" s="78" t="s">
        <v>119</v>
      </c>
      <c r="B99" s="8" t="s">
        <v>75</v>
      </c>
      <c r="C99" s="78" t="s">
        <v>118</v>
      </c>
      <c r="D99" s="79"/>
      <c r="E99" s="78" t="s">
        <v>99</v>
      </c>
      <c r="F99" s="60">
        <v>141</v>
      </c>
      <c r="G99" s="60">
        <v>0.53189136221100697</v>
      </c>
      <c r="H99" s="60">
        <v>0.12559250453902199</v>
      </c>
      <c r="I99" s="60">
        <f t="shared" si="5"/>
        <v>0.28573005331452389</v>
      </c>
      <c r="J99" s="60">
        <f t="shared" si="6"/>
        <v>0.77805267110748999</v>
      </c>
      <c r="K99" s="60">
        <f t="shared" si="7"/>
        <v>1.7021486456564927</v>
      </c>
      <c r="L99" s="60">
        <f t="shared" si="8"/>
        <v>1.3307331797507314</v>
      </c>
      <c r="M99" s="60">
        <f t="shared" si="9"/>
        <v>2.1772283550132467</v>
      </c>
      <c r="N99" s="164">
        <v>2.28494170682236E-5</v>
      </c>
      <c r="O99" s="79"/>
      <c r="P99" s="55"/>
      <c r="Q99" s="165"/>
      <c r="AB99" s="176"/>
      <c r="AC99" s="176"/>
      <c r="AD99" s="176"/>
      <c r="AE99" s="176"/>
    </row>
    <row r="100" spans="1:31" ht="14" customHeight="1" x14ac:dyDescent="0.15">
      <c r="A100" s="8" t="s">
        <v>119</v>
      </c>
      <c r="B100" s="8" t="s">
        <v>75</v>
      </c>
      <c r="C100" s="8" t="s">
        <v>118</v>
      </c>
      <c r="D100" s="7" t="s">
        <v>578</v>
      </c>
      <c r="E100" s="8" t="s">
        <v>573</v>
      </c>
      <c r="F100" s="55">
        <v>141</v>
      </c>
      <c r="G100" s="55">
        <v>8.5066460852127202E-3</v>
      </c>
      <c r="H100" s="55">
        <v>6.4645746341639304E-2</v>
      </c>
      <c r="I100" s="55">
        <f t="shared" si="5"/>
        <v>-0.11819901674440032</v>
      </c>
      <c r="J100" s="55">
        <f t="shared" si="6"/>
        <v>0.13521230891482577</v>
      </c>
      <c r="K100" s="55">
        <f t="shared" si="7"/>
        <v>1.0085429304120219</v>
      </c>
      <c r="L100" s="55">
        <f t="shared" si="8"/>
        <v>0.88851920481788471</v>
      </c>
      <c r="M100" s="55">
        <f t="shared" si="9"/>
        <v>1.1447798055108447</v>
      </c>
      <c r="N100" s="6">
        <v>0.89530966838747705</v>
      </c>
      <c r="O100" s="7"/>
      <c r="P100" s="55"/>
      <c r="Q100" s="6"/>
    </row>
    <row r="101" spans="1:31" ht="14" customHeight="1" x14ac:dyDescent="0.15">
      <c r="A101" s="8" t="s">
        <v>119</v>
      </c>
      <c r="B101" s="8" t="s">
        <v>75</v>
      </c>
      <c r="C101" s="8" t="s">
        <v>118</v>
      </c>
      <c r="D101" s="7"/>
      <c r="E101" s="8" t="s">
        <v>98</v>
      </c>
      <c r="F101" s="55">
        <v>141</v>
      </c>
      <c r="G101" s="55">
        <v>-6.8088738484892705E-2</v>
      </c>
      <c r="H101" s="55">
        <v>0.138569256864121</v>
      </c>
      <c r="I101" s="55">
        <f t="shared" si="5"/>
        <v>-0.33968448193856987</v>
      </c>
      <c r="J101" s="55">
        <f t="shared" si="6"/>
        <v>0.20350700496878443</v>
      </c>
      <c r="K101" s="55">
        <f t="shared" si="7"/>
        <v>0.93417757239661015</v>
      </c>
      <c r="L101" s="55">
        <f t="shared" si="8"/>
        <v>0.71199493458771168</v>
      </c>
      <c r="M101" s="55">
        <f t="shared" si="9"/>
        <v>1.2256937435575479</v>
      </c>
      <c r="N101" s="6">
        <v>0.62316496871257199</v>
      </c>
      <c r="O101" s="7">
        <v>153.78591850221699</v>
      </c>
      <c r="P101" s="55">
        <v>137</v>
      </c>
      <c r="Q101" s="6">
        <v>0.15498608525215901</v>
      </c>
    </row>
    <row r="102" spans="1:31" s="11" customFormat="1" ht="14" customHeight="1" x14ac:dyDescent="0.15">
      <c r="A102" s="78" t="s">
        <v>119</v>
      </c>
      <c r="B102" s="8" t="s">
        <v>75</v>
      </c>
      <c r="C102" s="78" t="s">
        <v>118</v>
      </c>
      <c r="D102" s="79"/>
      <c r="E102" s="78" t="s">
        <v>99</v>
      </c>
      <c r="F102" s="60">
        <v>141</v>
      </c>
      <c r="G102" s="60">
        <v>0.538626623148874</v>
      </c>
      <c r="H102" s="60">
        <v>0.12739782577973499</v>
      </c>
      <c r="I102" s="60">
        <f t="shared" si="5"/>
        <v>0.2889268846205934</v>
      </c>
      <c r="J102" s="60">
        <f t="shared" si="6"/>
        <v>0.78832636167715453</v>
      </c>
      <c r="K102" s="60">
        <f t="shared" si="7"/>
        <v>1.7136517556785156</v>
      </c>
      <c r="L102" s="60">
        <f t="shared" si="8"/>
        <v>1.3349941163587533</v>
      </c>
      <c r="M102" s="60">
        <f t="shared" si="9"/>
        <v>2.1997118217642431</v>
      </c>
      <c r="N102" s="164">
        <v>2.35871428267424E-5</v>
      </c>
      <c r="O102" s="79"/>
      <c r="P102" s="60"/>
      <c r="Q102" s="165"/>
      <c r="AB102" s="176"/>
      <c r="AC102" s="176"/>
      <c r="AD102" s="176"/>
      <c r="AE102" s="176"/>
    </row>
    <row r="103" spans="1:31" ht="14" customHeight="1" thickBot="1" x14ac:dyDescent="0.2">
      <c r="A103" s="5" t="s">
        <v>119</v>
      </c>
      <c r="B103" s="5" t="s">
        <v>75</v>
      </c>
      <c r="C103" s="5" t="s">
        <v>118</v>
      </c>
      <c r="D103" s="4"/>
      <c r="E103" s="5" t="s">
        <v>576</v>
      </c>
      <c r="F103" s="3">
        <v>141</v>
      </c>
      <c r="G103" s="3">
        <v>-5.5901149105834697E-4</v>
      </c>
      <c r="H103" s="3">
        <v>1.56675536594192E-3</v>
      </c>
      <c r="I103" s="3">
        <f t="shared" si="5"/>
        <v>-3.6298520083045101E-3</v>
      </c>
      <c r="J103" s="3">
        <f t="shared" si="6"/>
        <v>2.5118290261878159E-3</v>
      </c>
      <c r="K103" s="3">
        <f t="shared" si="7"/>
        <v>0.99944114472675472</v>
      </c>
      <c r="L103" s="3">
        <f t="shared" si="8"/>
        <v>0.99637672794067522</v>
      </c>
      <c r="M103" s="3">
        <f t="shared" si="9"/>
        <v>1.0025149863116833</v>
      </c>
      <c r="N103" s="2">
        <v>0.72124479690408205</v>
      </c>
      <c r="O103" s="4"/>
      <c r="P103" s="3"/>
      <c r="Q103" s="2"/>
    </row>
    <row r="104" spans="1:31" ht="14" customHeight="1" x14ac:dyDescent="0.15">
      <c r="A104" s="8" t="s">
        <v>136</v>
      </c>
      <c r="B104" s="8" t="s">
        <v>497</v>
      </c>
      <c r="C104" s="8" t="s">
        <v>104</v>
      </c>
      <c r="D104" s="7" t="s">
        <v>597</v>
      </c>
      <c r="E104" s="8" t="s">
        <v>573</v>
      </c>
      <c r="F104" s="55">
        <v>113</v>
      </c>
      <c r="G104" s="55">
        <v>-4.9763005395106398E-2</v>
      </c>
      <c r="H104" s="55">
        <v>0.167633652288914</v>
      </c>
      <c r="I104" s="55">
        <f t="shared" ref="I104:I152" si="10">G104-1.96*H104</f>
        <v>-0.37832496388137787</v>
      </c>
      <c r="J104" s="55">
        <f t="shared" ref="J104:J152" si="11">G104+1.96*H104</f>
        <v>0.27879895309116504</v>
      </c>
      <c r="K104" s="55">
        <f t="shared" ref="K104:K152" si="12">EXP(G104)</f>
        <v>0.95145488745803364</v>
      </c>
      <c r="L104" s="55">
        <f t="shared" ref="L104:L152" si="13">EXP(I104)</f>
        <v>0.68500786167950922</v>
      </c>
      <c r="M104" s="55">
        <f t="shared" ref="M104:M152" si="14">EXP(J104)</f>
        <v>1.3215416253008223</v>
      </c>
      <c r="N104" s="6">
        <v>0.76657667771363802</v>
      </c>
      <c r="O104" s="7"/>
      <c r="P104" s="55"/>
      <c r="Q104" s="6"/>
    </row>
    <row r="105" spans="1:31" ht="14" customHeight="1" x14ac:dyDescent="0.15">
      <c r="A105" s="8" t="s">
        <v>136</v>
      </c>
      <c r="B105" s="8" t="s">
        <v>497</v>
      </c>
      <c r="C105" s="8" t="s">
        <v>104</v>
      </c>
      <c r="D105" s="7"/>
      <c r="E105" s="8" t="s">
        <v>98</v>
      </c>
      <c r="F105" s="55">
        <v>113</v>
      </c>
      <c r="G105" s="55">
        <v>-0.30927081098488102</v>
      </c>
      <c r="H105" s="55">
        <v>0.61897759543811304</v>
      </c>
      <c r="I105" s="55">
        <f t="shared" si="10"/>
        <v>-1.5224668980435825</v>
      </c>
      <c r="J105" s="55">
        <f t="shared" si="11"/>
        <v>0.90392527607382056</v>
      </c>
      <c r="K105" s="55">
        <f t="shared" si="12"/>
        <v>0.73398197272831289</v>
      </c>
      <c r="L105" s="55">
        <f t="shared" si="13"/>
        <v>0.21817301197427932</v>
      </c>
      <c r="M105" s="55">
        <f t="shared" si="14"/>
        <v>2.4692767057442344</v>
      </c>
      <c r="N105" s="6">
        <v>0.61732307455910296</v>
      </c>
      <c r="O105" s="7">
        <v>98.5914503484899</v>
      </c>
      <c r="P105" s="55">
        <v>110</v>
      </c>
      <c r="Q105" s="6">
        <v>0.774011488331108</v>
      </c>
    </row>
    <row r="106" spans="1:31" ht="14" customHeight="1" x14ac:dyDescent="0.15">
      <c r="A106" s="8" t="s">
        <v>136</v>
      </c>
      <c r="B106" s="8" t="s">
        <v>497</v>
      </c>
      <c r="C106" s="8" t="s">
        <v>104</v>
      </c>
      <c r="D106" s="7"/>
      <c r="E106" s="8" t="s">
        <v>99</v>
      </c>
      <c r="F106" s="55">
        <v>113</v>
      </c>
      <c r="G106" s="55">
        <v>0.65131769100061299</v>
      </c>
      <c r="H106" s="55">
        <v>0.50584475723384603</v>
      </c>
      <c r="I106" s="55">
        <f t="shared" si="10"/>
        <v>-0.34013803317772517</v>
      </c>
      <c r="J106" s="55">
        <f t="shared" si="11"/>
        <v>1.6427734151789513</v>
      </c>
      <c r="K106" s="55">
        <f t="shared" si="12"/>
        <v>1.9180665836422086</v>
      </c>
      <c r="L106" s="55">
        <f t="shared" si="13"/>
        <v>0.71167208162357265</v>
      </c>
      <c r="M106" s="55">
        <f t="shared" si="14"/>
        <v>5.1694867822998711</v>
      </c>
      <c r="N106" s="6">
        <v>0.19789076017878801</v>
      </c>
      <c r="O106" s="7"/>
      <c r="P106" s="55"/>
      <c r="Q106" s="6"/>
    </row>
    <row r="107" spans="1:31" ht="14" customHeight="1" x14ac:dyDescent="0.15">
      <c r="A107" s="8" t="s">
        <v>136</v>
      </c>
      <c r="B107" s="8" t="s">
        <v>497</v>
      </c>
      <c r="C107" s="8" t="s">
        <v>104</v>
      </c>
      <c r="D107" s="7" t="s">
        <v>578</v>
      </c>
      <c r="E107" s="8" t="s">
        <v>573</v>
      </c>
      <c r="F107" s="55">
        <v>113</v>
      </c>
      <c r="G107" s="55">
        <v>-3.9003955782011303E-2</v>
      </c>
      <c r="H107" s="55">
        <v>0.22022631482933899</v>
      </c>
      <c r="I107" s="55">
        <f t="shared" si="10"/>
        <v>-0.47064753284751576</v>
      </c>
      <c r="J107" s="55">
        <f t="shared" si="11"/>
        <v>0.39263962128349311</v>
      </c>
      <c r="K107" s="55">
        <f t="shared" si="12"/>
        <v>0.96174690467773694</v>
      </c>
      <c r="L107" s="55">
        <f t="shared" si="13"/>
        <v>0.62459768978728514</v>
      </c>
      <c r="M107" s="55">
        <f t="shared" si="14"/>
        <v>1.4808846138579448</v>
      </c>
      <c r="N107" s="6">
        <v>0.859423152948529</v>
      </c>
      <c r="O107" s="7"/>
      <c r="P107" s="55"/>
      <c r="Q107" s="6"/>
    </row>
    <row r="108" spans="1:31" ht="14" customHeight="1" x14ac:dyDescent="0.15">
      <c r="A108" s="8" t="s">
        <v>136</v>
      </c>
      <c r="B108" s="8" t="s">
        <v>497</v>
      </c>
      <c r="C108" s="8" t="s">
        <v>104</v>
      </c>
      <c r="D108" s="7"/>
      <c r="E108" s="8" t="s">
        <v>98</v>
      </c>
      <c r="F108" s="55">
        <v>113</v>
      </c>
      <c r="G108" s="55">
        <v>-0.31177012256238001</v>
      </c>
      <c r="H108" s="55">
        <v>0.61986613458917705</v>
      </c>
      <c r="I108" s="55">
        <f t="shared" si="10"/>
        <v>-1.5267077463571672</v>
      </c>
      <c r="J108" s="55">
        <f t="shared" si="11"/>
        <v>0.90316750123240708</v>
      </c>
      <c r="K108" s="55">
        <f t="shared" si="12"/>
        <v>0.73214981360817177</v>
      </c>
      <c r="L108" s="55">
        <f t="shared" si="13"/>
        <v>0.21724973245232926</v>
      </c>
      <c r="M108" s="55">
        <f t="shared" si="14"/>
        <v>2.4674062587584715</v>
      </c>
      <c r="N108" s="6">
        <v>0.61498984154150405</v>
      </c>
      <c r="O108" s="7">
        <v>98.585775585780098</v>
      </c>
      <c r="P108" s="55">
        <v>109</v>
      </c>
      <c r="Q108" s="6">
        <v>0.75288720099508799</v>
      </c>
    </row>
    <row r="109" spans="1:31" ht="14" customHeight="1" x14ac:dyDescent="0.15">
      <c r="A109" s="8" t="s">
        <v>136</v>
      </c>
      <c r="B109" s="8" t="s">
        <v>497</v>
      </c>
      <c r="C109" s="8" t="s">
        <v>104</v>
      </c>
      <c r="D109" s="7"/>
      <c r="E109" s="8" t="s">
        <v>99</v>
      </c>
      <c r="F109" s="55">
        <v>113</v>
      </c>
      <c r="G109" s="55">
        <v>0.65780134260799294</v>
      </c>
      <c r="H109" s="55">
        <v>0.51311476213542295</v>
      </c>
      <c r="I109" s="55">
        <f t="shared" si="10"/>
        <v>-0.34790359117743597</v>
      </c>
      <c r="J109" s="55">
        <f t="shared" si="11"/>
        <v>1.6635062763934219</v>
      </c>
      <c r="K109" s="55">
        <f t="shared" si="12"/>
        <v>1.9305430619928783</v>
      </c>
      <c r="L109" s="55">
        <f t="shared" si="13"/>
        <v>0.70616695365723436</v>
      </c>
      <c r="M109" s="55">
        <f t="shared" si="14"/>
        <v>5.2777838086400761</v>
      </c>
      <c r="N109" s="6">
        <v>0.19985070151034301</v>
      </c>
      <c r="O109" s="7"/>
      <c r="P109" s="55"/>
      <c r="Q109" s="6"/>
    </row>
    <row r="110" spans="1:31" ht="14" customHeight="1" thickBot="1" x14ac:dyDescent="0.2">
      <c r="A110" s="8" t="s">
        <v>136</v>
      </c>
      <c r="B110" s="8" t="s">
        <v>497</v>
      </c>
      <c r="C110" s="8" t="s">
        <v>104</v>
      </c>
      <c r="D110" s="7"/>
      <c r="E110" s="8" t="s">
        <v>576</v>
      </c>
      <c r="F110" s="55">
        <v>113</v>
      </c>
      <c r="G110" s="55">
        <v>-4.7038445109969998E-4</v>
      </c>
      <c r="H110" s="55">
        <v>6.2442330594206698E-3</v>
      </c>
      <c r="I110" s="55">
        <f t="shared" si="10"/>
        <v>-1.2709081247564213E-2</v>
      </c>
      <c r="J110" s="55">
        <f t="shared" si="11"/>
        <v>1.1768312345364813E-2</v>
      </c>
      <c r="K110" s="55">
        <f t="shared" si="12"/>
        <v>0.99952972616232194</v>
      </c>
      <c r="L110" s="55">
        <f t="shared" si="13"/>
        <v>0.98737133807974908</v>
      </c>
      <c r="M110" s="55">
        <f t="shared" si="14"/>
        <v>1.0118378313726513</v>
      </c>
      <c r="N110" s="6">
        <v>0.93995134048736995</v>
      </c>
      <c r="O110" s="7"/>
      <c r="P110" s="55"/>
      <c r="Q110" s="6"/>
    </row>
    <row r="111" spans="1:31" ht="14" customHeight="1" x14ac:dyDescent="0.15">
      <c r="A111" s="14" t="s">
        <v>599</v>
      </c>
      <c r="B111" s="14" t="s">
        <v>497</v>
      </c>
      <c r="C111" s="14" t="s">
        <v>106</v>
      </c>
      <c r="D111" s="13" t="s">
        <v>597</v>
      </c>
      <c r="E111" s="14" t="s">
        <v>573</v>
      </c>
      <c r="F111" s="56">
        <v>114</v>
      </c>
      <c r="G111" s="56">
        <v>-7.3124848361738506E-2</v>
      </c>
      <c r="H111" s="56">
        <v>9.8689640619309807E-2</v>
      </c>
      <c r="I111" s="56">
        <f t="shared" si="10"/>
        <v>-0.2665565439755857</v>
      </c>
      <c r="J111" s="56">
        <f t="shared" si="11"/>
        <v>0.1203068472521087</v>
      </c>
      <c r="K111" s="56">
        <f t="shared" si="12"/>
        <v>0.92948477812968855</v>
      </c>
      <c r="L111" s="56">
        <f t="shared" si="13"/>
        <v>0.76601268909882425</v>
      </c>
      <c r="M111" s="56">
        <f t="shared" si="14"/>
        <v>1.1278428739753397</v>
      </c>
      <c r="N111" s="12">
        <v>0.45871909315445902</v>
      </c>
      <c r="O111" s="13"/>
      <c r="P111" s="56"/>
      <c r="Q111" s="12"/>
    </row>
    <row r="112" spans="1:31" ht="14" customHeight="1" x14ac:dyDescent="0.15">
      <c r="A112" s="8" t="s">
        <v>599</v>
      </c>
      <c r="B112" s="8" t="s">
        <v>497</v>
      </c>
      <c r="C112" s="8" t="s">
        <v>106</v>
      </c>
      <c r="D112" s="7"/>
      <c r="E112" s="8" t="s">
        <v>98</v>
      </c>
      <c r="F112" s="55">
        <v>114</v>
      </c>
      <c r="G112" s="55">
        <v>-0.252745437276369</v>
      </c>
      <c r="H112" s="55">
        <v>0.33236464443582497</v>
      </c>
      <c r="I112" s="55">
        <f t="shared" si="10"/>
        <v>-0.90418014037058592</v>
      </c>
      <c r="J112" s="55">
        <f t="shared" si="11"/>
        <v>0.39868926581784792</v>
      </c>
      <c r="K112" s="55">
        <f t="shared" si="12"/>
        <v>0.77666556676308762</v>
      </c>
      <c r="L112" s="55">
        <f t="shared" si="13"/>
        <v>0.40487368866060702</v>
      </c>
      <c r="M112" s="55">
        <f t="shared" si="14"/>
        <v>1.4898705929519656</v>
      </c>
      <c r="N112" s="6">
        <v>0.44698790485926099</v>
      </c>
      <c r="O112" s="7">
        <v>109.930291999426</v>
      </c>
      <c r="P112" s="55">
        <v>111</v>
      </c>
      <c r="Q112" s="6">
        <v>0.51086069311315097</v>
      </c>
    </row>
    <row r="113" spans="1:31" s="11" customFormat="1" ht="14" customHeight="1" x14ac:dyDescent="0.15">
      <c r="A113" s="78" t="s">
        <v>599</v>
      </c>
      <c r="B113" s="8" t="s">
        <v>497</v>
      </c>
      <c r="C113" s="78" t="s">
        <v>106</v>
      </c>
      <c r="D113" s="79"/>
      <c r="E113" s="78" t="s">
        <v>99</v>
      </c>
      <c r="F113" s="60">
        <v>114</v>
      </c>
      <c r="G113" s="60">
        <v>1.2893700200413301</v>
      </c>
      <c r="H113" s="60">
        <v>0.27300821674873499</v>
      </c>
      <c r="I113" s="60">
        <f t="shared" si="10"/>
        <v>0.75427391521380949</v>
      </c>
      <c r="J113" s="60">
        <f t="shared" si="11"/>
        <v>1.8244661248688505</v>
      </c>
      <c r="K113" s="60">
        <f t="shared" si="12"/>
        <v>3.6304986937578279</v>
      </c>
      <c r="L113" s="60">
        <f t="shared" si="13"/>
        <v>2.1260672576990101</v>
      </c>
      <c r="M113" s="60">
        <f t="shared" si="14"/>
        <v>6.1994843849118126</v>
      </c>
      <c r="N113" s="164">
        <v>2.3259102695005202E-6</v>
      </c>
      <c r="O113" s="79"/>
      <c r="P113" s="60"/>
      <c r="Q113" s="165"/>
      <c r="AB113" s="176"/>
      <c r="AC113" s="176"/>
      <c r="AD113" s="176"/>
      <c r="AE113" s="176"/>
    </row>
    <row r="114" spans="1:31" ht="14" customHeight="1" x14ac:dyDescent="0.15">
      <c r="A114" s="8" t="s">
        <v>599</v>
      </c>
      <c r="B114" s="8" t="s">
        <v>497</v>
      </c>
      <c r="C114" s="8" t="s">
        <v>106</v>
      </c>
      <c r="D114" s="7" t="s">
        <v>578</v>
      </c>
      <c r="E114" s="8" t="s">
        <v>573</v>
      </c>
      <c r="F114" s="55">
        <v>114</v>
      </c>
      <c r="G114" s="55">
        <v>-5.3871534463032403E-2</v>
      </c>
      <c r="H114" s="55">
        <v>0.13043031597624799</v>
      </c>
      <c r="I114" s="55">
        <f t="shared" si="10"/>
        <v>-0.30951495377647842</v>
      </c>
      <c r="J114" s="55">
        <f t="shared" si="11"/>
        <v>0.20177188485041364</v>
      </c>
      <c r="K114" s="55">
        <f t="shared" si="12"/>
        <v>0.94755382669435795</v>
      </c>
      <c r="L114" s="55">
        <f t="shared" si="13"/>
        <v>0.73380279819348437</v>
      </c>
      <c r="M114" s="55">
        <f t="shared" si="14"/>
        <v>1.2235688616798923</v>
      </c>
      <c r="N114" s="6">
        <v>0.67958518991369399</v>
      </c>
      <c r="O114" s="7"/>
      <c r="P114" s="55"/>
      <c r="Q114" s="6"/>
    </row>
    <row r="115" spans="1:31" ht="14" customHeight="1" x14ac:dyDescent="0.15">
      <c r="A115" s="8" t="s">
        <v>599</v>
      </c>
      <c r="B115" s="8" t="s">
        <v>497</v>
      </c>
      <c r="C115" s="8" t="s">
        <v>106</v>
      </c>
      <c r="D115" s="7"/>
      <c r="E115" s="8" t="s">
        <v>98</v>
      </c>
      <c r="F115" s="55">
        <v>114</v>
      </c>
      <c r="G115" s="55">
        <v>-0.25663535536327098</v>
      </c>
      <c r="H115" s="55">
        <v>0.332810929875134</v>
      </c>
      <c r="I115" s="55">
        <f t="shared" si="10"/>
        <v>-0.90894477791853356</v>
      </c>
      <c r="J115" s="55">
        <f t="shared" si="11"/>
        <v>0.39567406719199161</v>
      </c>
      <c r="K115" s="55">
        <f t="shared" si="12"/>
        <v>0.7736502697587927</v>
      </c>
      <c r="L115" s="55">
        <f t="shared" si="13"/>
        <v>0.40294920066609069</v>
      </c>
      <c r="M115" s="55">
        <f t="shared" si="14"/>
        <v>1.4853851029073926</v>
      </c>
      <c r="N115" s="6">
        <v>0.44063902827575402</v>
      </c>
      <c r="O115" s="7">
        <v>109.87931997278601</v>
      </c>
      <c r="P115" s="55">
        <v>110</v>
      </c>
      <c r="Q115" s="6">
        <v>0.48530986197085002</v>
      </c>
    </row>
    <row r="116" spans="1:31" s="11" customFormat="1" ht="14" customHeight="1" x14ac:dyDescent="0.15">
      <c r="A116" s="78" t="s">
        <v>599</v>
      </c>
      <c r="B116" s="8" t="s">
        <v>497</v>
      </c>
      <c r="C116" s="78" t="s">
        <v>106</v>
      </c>
      <c r="D116" s="79"/>
      <c r="E116" s="78" t="s">
        <v>99</v>
      </c>
      <c r="F116" s="60">
        <v>114</v>
      </c>
      <c r="G116" s="60">
        <v>1.30061689847024</v>
      </c>
      <c r="H116" s="60">
        <v>0.27751592429717997</v>
      </c>
      <c r="I116" s="60">
        <f t="shared" si="10"/>
        <v>0.75668568684776727</v>
      </c>
      <c r="J116" s="60">
        <f t="shared" si="11"/>
        <v>1.8445481100927128</v>
      </c>
      <c r="K116" s="60">
        <f t="shared" si="12"/>
        <v>3.67156094946455</v>
      </c>
      <c r="L116" s="60">
        <f t="shared" si="13"/>
        <v>2.1312010346633987</v>
      </c>
      <c r="M116" s="60">
        <f t="shared" si="14"/>
        <v>6.3252408319903575</v>
      </c>
      <c r="N116" s="164">
        <v>2.7772848816355701E-6</v>
      </c>
      <c r="O116" s="79"/>
      <c r="P116" s="60"/>
      <c r="Q116" s="165"/>
      <c r="AB116" s="176"/>
      <c r="AC116" s="176"/>
      <c r="AD116" s="176"/>
      <c r="AE116" s="176"/>
    </row>
    <row r="117" spans="1:31" ht="14" customHeight="1" thickBot="1" x14ac:dyDescent="0.2">
      <c r="A117" s="5" t="s">
        <v>599</v>
      </c>
      <c r="B117" s="5" t="s">
        <v>497</v>
      </c>
      <c r="C117" s="5" t="s">
        <v>106</v>
      </c>
      <c r="D117" s="4"/>
      <c r="E117" s="5" t="s">
        <v>576</v>
      </c>
      <c r="F117" s="3">
        <v>114</v>
      </c>
      <c r="G117" s="3">
        <v>-7.7040379195183301E-4</v>
      </c>
      <c r="H117" s="3">
        <v>3.4123412884185401E-3</v>
      </c>
      <c r="I117" s="3">
        <f t="shared" si="10"/>
        <v>-7.4585927172521717E-3</v>
      </c>
      <c r="J117" s="3">
        <f t="shared" si="11"/>
        <v>5.917785133348505E-3</v>
      </c>
      <c r="K117" s="3">
        <f t="shared" si="12"/>
        <v>0.99922989289285558</v>
      </c>
      <c r="L117" s="3">
        <f t="shared" si="13"/>
        <v>0.99256915355982722</v>
      </c>
      <c r="M117" s="3">
        <f t="shared" si="14"/>
        <v>1.0059353298152696</v>
      </c>
      <c r="N117" s="2">
        <v>0.82138042533186795</v>
      </c>
      <c r="O117" s="4"/>
      <c r="P117" s="3"/>
      <c r="Q117" s="2"/>
    </row>
    <row r="118" spans="1:31" ht="14" customHeight="1" x14ac:dyDescent="0.15">
      <c r="A118" s="8" t="s">
        <v>598</v>
      </c>
      <c r="B118" s="8" t="s">
        <v>497</v>
      </c>
      <c r="C118" s="8" t="s">
        <v>105</v>
      </c>
      <c r="D118" s="7" t="s">
        <v>597</v>
      </c>
      <c r="E118" s="8" t="s">
        <v>573</v>
      </c>
      <c r="F118" s="55">
        <v>113</v>
      </c>
      <c r="G118" s="55">
        <v>-0.11681855878463</v>
      </c>
      <c r="H118" s="55">
        <v>0.120572345972007</v>
      </c>
      <c r="I118" s="55">
        <f t="shared" si="10"/>
        <v>-0.3531403568897637</v>
      </c>
      <c r="J118" s="55">
        <f t="shared" si="11"/>
        <v>0.1195032393205037</v>
      </c>
      <c r="K118" s="55">
        <f t="shared" si="12"/>
        <v>0.88974661522589882</v>
      </c>
      <c r="L118" s="55">
        <f t="shared" si="13"/>
        <v>0.70247858874764157</v>
      </c>
      <c r="M118" s="55">
        <f t="shared" si="14"/>
        <v>1.1269368945710823</v>
      </c>
      <c r="N118" s="6">
        <v>0.33261158683029202</v>
      </c>
      <c r="O118" s="7"/>
      <c r="P118" s="55"/>
      <c r="Q118" s="6"/>
    </row>
    <row r="119" spans="1:31" ht="14" customHeight="1" x14ac:dyDescent="0.15">
      <c r="A119" s="8" t="s">
        <v>598</v>
      </c>
      <c r="B119" s="8" t="s">
        <v>497</v>
      </c>
      <c r="C119" s="8" t="s">
        <v>105</v>
      </c>
      <c r="D119" s="7"/>
      <c r="E119" s="8" t="s">
        <v>98</v>
      </c>
      <c r="F119" s="55">
        <v>113</v>
      </c>
      <c r="G119" s="55">
        <v>-0.31718129070539802</v>
      </c>
      <c r="H119" s="55">
        <v>0.374754832657821</v>
      </c>
      <c r="I119" s="55">
        <f t="shared" si="10"/>
        <v>-1.0517007627147272</v>
      </c>
      <c r="J119" s="55">
        <f t="shared" si="11"/>
        <v>0.41733818130393108</v>
      </c>
      <c r="K119" s="55">
        <f t="shared" si="12"/>
        <v>0.72819872749739445</v>
      </c>
      <c r="L119" s="55">
        <f t="shared" si="13"/>
        <v>0.34934309386207074</v>
      </c>
      <c r="M119" s="55">
        <f t="shared" si="14"/>
        <v>1.5179157568753583</v>
      </c>
      <c r="N119" s="6">
        <v>0.39734630484021</v>
      </c>
      <c r="O119" s="7">
        <v>98.999241416264198</v>
      </c>
      <c r="P119" s="55">
        <v>110</v>
      </c>
      <c r="Q119" s="6">
        <v>0.765035272711314</v>
      </c>
    </row>
    <row r="120" spans="1:31" s="11" customFormat="1" ht="14" customHeight="1" x14ac:dyDescent="0.15">
      <c r="A120" s="78" t="s">
        <v>598</v>
      </c>
      <c r="B120" s="8" t="s">
        <v>497</v>
      </c>
      <c r="C120" s="78" t="s">
        <v>105</v>
      </c>
      <c r="D120" s="79"/>
      <c r="E120" s="78" t="s">
        <v>99</v>
      </c>
      <c r="F120" s="60">
        <v>113</v>
      </c>
      <c r="G120" s="60">
        <v>1.55104050382329</v>
      </c>
      <c r="H120" s="60">
        <v>0.30775186372463398</v>
      </c>
      <c r="I120" s="60">
        <f t="shared" si="10"/>
        <v>0.94784685092300736</v>
      </c>
      <c r="J120" s="60">
        <f t="shared" si="11"/>
        <v>2.1542341567235725</v>
      </c>
      <c r="K120" s="60">
        <f t="shared" si="12"/>
        <v>4.7163750366462232</v>
      </c>
      <c r="L120" s="60">
        <f t="shared" si="13"/>
        <v>2.5801482303908863</v>
      </c>
      <c r="M120" s="60">
        <f t="shared" si="14"/>
        <v>8.6212850968371377</v>
      </c>
      <c r="N120" s="164">
        <v>4.6576024420766701E-7</v>
      </c>
      <c r="O120" s="79"/>
      <c r="P120" s="60"/>
      <c r="Q120" s="165"/>
      <c r="AB120" s="176"/>
      <c r="AC120" s="176"/>
      <c r="AD120" s="176"/>
      <c r="AE120" s="176"/>
    </row>
    <row r="121" spans="1:31" ht="14" customHeight="1" x14ac:dyDescent="0.15">
      <c r="A121" s="8" t="s">
        <v>598</v>
      </c>
      <c r="B121" s="8" t="s">
        <v>497</v>
      </c>
      <c r="C121" s="8" t="s">
        <v>105</v>
      </c>
      <c r="D121" s="7" t="s">
        <v>578</v>
      </c>
      <c r="E121" s="8" t="s">
        <v>573</v>
      </c>
      <c r="F121" s="55">
        <v>113</v>
      </c>
      <c r="G121" s="55">
        <v>-0.155709351061636</v>
      </c>
      <c r="H121" s="55">
        <v>0.16408858948653199</v>
      </c>
      <c r="I121" s="55">
        <f t="shared" si="10"/>
        <v>-0.47732298645523874</v>
      </c>
      <c r="J121" s="55">
        <f t="shared" si="11"/>
        <v>0.16590428433196672</v>
      </c>
      <c r="K121" s="55">
        <f t="shared" si="12"/>
        <v>0.85580789388236234</v>
      </c>
      <c r="L121" s="55">
        <f t="shared" si="13"/>
        <v>0.62044210253223742</v>
      </c>
      <c r="M121" s="55">
        <f t="shared" si="14"/>
        <v>1.1804601077879138</v>
      </c>
      <c r="N121" s="6">
        <v>0.342653841403815</v>
      </c>
      <c r="O121" s="7"/>
      <c r="P121" s="55"/>
      <c r="Q121" s="6"/>
    </row>
    <row r="122" spans="1:31" ht="14" customHeight="1" x14ac:dyDescent="0.15">
      <c r="A122" s="8" t="s">
        <v>598</v>
      </c>
      <c r="B122" s="8" t="s">
        <v>497</v>
      </c>
      <c r="C122" s="8" t="s">
        <v>105</v>
      </c>
      <c r="D122" s="7"/>
      <c r="E122" s="8" t="s">
        <v>98</v>
      </c>
      <c r="F122" s="55">
        <v>113</v>
      </c>
      <c r="G122" s="55">
        <v>-0.30897785438175901</v>
      </c>
      <c r="H122" s="55">
        <v>0.37548947271390498</v>
      </c>
      <c r="I122" s="55">
        <f t="shared" si="10"/>
        <v>-1.0449372209010128</v>
      </c>
      <c r="J122" s="55">
        <f t="shared" si="11"/>
        <v>0.42698151213749475</v>
      </c>
      <c r="K122" s="55">
        <f t="shared" si="12"/>
        <v>0.73419702909334916</v>
      </c>
      <c r="L122" s="55">
        <f t="shared" si="13"/>
        <v>0.35171389896666966</v>
      </c>
      <c r="M122" s="55">
        <f t="shared" si="14"/>
        <v>1.5326243265142701</v>
      </c>
      <c r="N122" s="6">
        <v>0.41058369356025998</v>
      </c>
      <c r="O122" s="7">
        <v>98.8771417967384</v>
      </c>
      <c r="P122" s="55">
        <v>109</v>
      </c>
      <c r="Q122" s="6">
        <v>0.74618386326101804</v>
      </c>
    </row>
    <row r="123" spans="1:31" s="11" customFormat="1" ht="14" customHeight="1" x14ac:dyDescent="0.15">
      <c r="A123" s="78" t="s">
        <v>598</v>
      </c>
      <c r="B123" s="8" t="s">
        <v>497</v>
      </c>
      <c r="C123" s="78" t="s">
        <v>105</v>
      </c>
      <c r="D123" s="79"/>
      <c r="E123" s="78" t="s">
        <v>99</v>
      </c>
      <c r="F123" s="60">
        <v>113</v>
      </c>
      <c r="G123" s="60">
        <v>1.5315314599596801</v>
      </c>
      <c r="H123" s="60">
        <v>0.31277525369949699</v>
      </c>
      <c r="I123" s="60">
        <f t="shared" si="10"/>
        <v>0.91849196270866595</v>
      </c>
      <c r="J123" s="60">
        <f t="shared" si="11"/>
        <v>2.1445709572106941</v>
      </c>
      <c r="K123" s="60">
        <f t="shared" si="12"/>
        <v>4.6252547936213215</v>
      </c>
      <c r="L123" s="60">
        <f t="shared" si="13"/>
        <v>2.5055091383043249</v>
      </c>
      <c r="M123" s="60">
        <f t="shared" si="14"/>
        <v>8.5383771221825686</v>
      </c>
      <c r="N123" s="164">
        <v>9.7515138735889098E-7</v>
      </c>
      <c r="O123" s="79"/>
      <c r="P123" s="60"/>
      <c r="Q123" s="165"/>
      <c r="AB123" s="176"/>
      <c r="AC123" s="176"/>
      <c r="AD123" s="176"/>
      <c r="AE123" s="176"/>
    </row>
    <row r="124" spans="1:31" ht="14" customHeight="1" thickBot="1" x14ac:dyDescent="0.2">
      <c r="A124" s="8" t="s">
        <v>598</v>
      </c>
      <c r="B124" s="8" t="s">
        <v>497</v>
      </c>
      <c r="C124" s="8" t="s">
        <v>105</v>
      </c>
      <c r="D124" s="7"/>
      <c r="E124" s="8" t="s">
        <v>576</v>
      </c>
      <c r="F124" s="55">
        <v>113</v>
      </c>
      <c r="G124" s="55">
        <v>1.3927910114111301E-3</v>
      </c>
      <c r="H124" s="55">
        <v>3.9859220387018701E-3</v>
      </c>
      <c r="I124" s="55">
        <f t="shared" si="10"/>
        <v>-6.4196161844445356E-3</v>
      </c>
      <c r="J124" s="55">
        <f t="shared" si="11"/>
        <v>9.2051982072667952E-3</v>
      </c>
      <c r="K124" s="55">
        <f t="shared" si="12"/>
        <v>1.0013937613952735</v>
      </c>
      <c r="L124" s="55">
        <f t="shared" si="13"/>
        <v>0.99360094552856981</v>
      </c>
      <c r="M124" s="55">
        <f t="shared" si="14"/>
        <v>1.009247696345454</v>
      </c>
      <c r="N124" s="6">
        <v>0.72676834600686702</v>
      </c>
      <c r="O124" s="7"/>
      <c r="P124" s="55"/>
      <c r="Q124" s="6"/>
    </row>
    <row r="125" spans="1:31" ht="14" customHeight="1" x14ac:dyDescent="0.15">
      <c r="A125" s="14" t="s">
        <v>601</v>
      </c>
      <c r="B125" s="14" t="s">
        <v>497</v>
      </c>
      <c r="C125" s="14" t="s">
        <v>107</v>
      </c>
      <c r="D125" s="13" t="s">
        <v>597</v>
      </c>
      <c r="E125" s="14" t="s">
        <v>573</v>
      </c>
      <c r="F125" s="56">
        <v>114</v>
      </c>
      <c r="G125" s="56">
        <v>5.0077214254515001E-2</v>
      </c>
      <c r="H125" s="56">
        <v>6.5560424288832103E-2</v>
      </c>
      <c r="I125" s="56">
        <f t="shared" si="10"/>
        <v>-7.8421217351595907E-2</v>
      </c>
      <c r="J125" s="56">
        <f t="shared" si="11"/>
        <v>0.17857564586062591</v>
      </c>
      <c r="K125" s="56">
        <f t="shared" si="12"/>
        <v>1.0513522726239652</v>
      </c>
      <c r="L125" s="56">
        <f t="shared" si="13"/>
        <v>0.92457489752142108</v>
      </c>
      <c r="M125" s="56">
        <f t="shared" si="14"/>
        <v>1.195513315486664</v>
      </c>
      <c r="N125" s="12">
        <v>0.44496678045338101</v>
      </c>
      <c r="O125" s="13"/>
      <c r="P125" s="56"/>
      <c r="Q125" s="12"/>
    </row>
    <row r="126" spans="1:31" ht="14" customHeight="1" x14ac:dyDescent="0.15">
      <c r="A126" s="8" t="s">
        <v>601</v>
      </c>
      <c r="B126" s="8" t="s">
        <v>497</v>
      </c>
      <c r="C126" s="8" t="s">
        <v>107</v>
      </c>
      <c r="D126" s="7"/>
      <c r="E126" s="8" t="s">
        <v>98</v>
      </c>
      <c r="F126" s="55">
        <v>114</v>
      </c>
      <c r="G126" s="55">
        <v>-0.19949785268051401</v>
      </c>
      <c r="H126" s="55">
        <v>0.241893853887854</v>
      </c>
      <c r="I126" s="55">
        <f t="shared" si="10"/>
        <v>-0.67360980630070788</v>
      </c>
      <c r="J126" s="55">
        <f t="shared" si="11"/>
        <v>0.27461410093967981</v>
      </c>
      <c r="K126" s="55">
        <f t="shared" si="12"/>
        <v>0.81914197977057046</v>
      </c>
      <c r="L126" s="55">
        <f t="shared" si="13"/>
        <v>0.50986473889116246</v>
      </c>
      <c r="M126" s="55">
        <f t="shared" si="14"/>
        <v>1.3160227249323124</v>
      </c>
      <c r="N126" s="6">
        <v>0.40952317127767601</v>
      </c>
      <c r="O126" s="7">
        <v>115.7713837733</v>
      </c>
      <c r="P126" s="55">
        <v>111</v>
      </c>
      <c r="Q126" s="6">
        <v>0.35928796559458798</v>
      </c>
    </row>
    <row r="127" spans="1:31" ht="14" customHeight="1" x14ac:dyDescent="0.15">
      <c r="A127" s="8" t="s">
        <v>601</v>
      </c>
      <c r="B127" s="8" t="s">
        <v>497</v>
      </c>
      <c r="C127" s="8" t="s">
        <v>107</v>
      </c>
      <c r="D127" s="7"/>
      <c r="E127" s="8" t="s">
        <v>99</v>
      </c>
      <c r="F127" s="55">
        <v>114</v>
      </c>
      <c r="G127" s="55">
        <v>-0.17360451822173001</v>
      </c>
      <c r="H127" s="55">
        <v>0.19986762067844299</v>
      </c>
      <c r="I127" s="55">
        <f t="shared" si="10"/>
        <v>-0.56534505475147823</v>
      </c>
      <c r="J127" s="55">
        <f t="shared" si="11"/>
        <v>0.21813601830801826</v>
      </c>
      <c r="K127" s="55">
        <f t="shared" si="12"/>
        <v>0.84062928549212568</v>
      </c>
      <c r="L127" s="55">
        <f t="shared" si="13"/>
        <v>0.56816406521972951</v>
      </c>
      <c r="M127" s="55">
        <f t="shared" si="14"/>
        <v>1.2437562297321842</v>
      </c>
      <c r="N127" s="6">
        <v>0.38506731534248101</v>
      </c>
      <c r="O127" s="7"/>
      <c r="P127" s="60"/>
      <c r="Q127" s="6"/>
    </row>
    <row r="128" spans="1:31" ht="14" customHeight="1" x14ac:dyDescent="0.15">
      <c r="A128" s="8" t="s">
        <v>601</v>
      </c>
      <c r="B128" s="8" t="s">
        <v>497</v>
      </c>
      <c r="C128" s="8" t="s">
        <v>107</v>
      </c>
      <c r="D128" s="7" t="s">
        <v>578</v>
      </c>
      <c r="E128" s="8" t="s">
        <v>573</v>
      </c>
      <c r="F128" s="55">
        <v>114</v>
      </c>
      <c r="G128" s="55">
        <v>5.81072694344884E-2</v>
      </c>
      <c r="H128" s="55">
        <v>8.5792508479558202E-2</v>
      </c>
      <c r="I128" s="55">
        <f t="shared" si="10"/>
        <v>-0.11004604718544567</v>
      </c>
      <c r="J128" s="55">
        <f t="shared" si="11"/>
        <v>0.22626058605442248</v>
      </c>
      <c r="K128" s="55">
        <f t="shared" si="12"/>
        <v>1.0598286768357423</v>
      </c>
      <c r="L128" s="55">
        <f t="shared" si="13"/>
        <v>0.89579288560569503</v>
      </c>
      <c r="M128" s="55">
        <f t="shared" si="14"/>
        <v>1.2539023721805045</v>
      </c>
      <c r="N128" s="6">
        <v>0.498215605459296</v>
      </c>
      <c r="O128" s="7"/>
      <c r="P128" s="55"/>
      <c r="Q128" s="6"/>
    </row>
    <row r="129" spans="1:17" ht="14" customHeight="1" x14ac:dyDescent="0.15">
      <c r="A129" s="8" t="s">
        <v>601</v>
      </c>
      <c r="B129" s="8" t="s">
        <v>497</v>
      </c>
      <c r="C129" s="8" t="s">
        <v>107</v>
      </c>
      <c r="D129" s="7"/>
      <c r="E129" s="8" t="s">
        <v>98</v>
      </c>
      <c r="F129" s="55">
        <v>114</v>
      </c>
      <c r="G129" s="55">
        <v>-0.200807890015127</v>
      </c>
      <c r="H129" s="55">
        <v>0.24313290422799999</v>
      </c>
      <c r="I129" s="55">
        <f t="shared" si="10"/>
        <v>-0.677348382302007</v>
      </c>
      <c r="J129" s="55">
        <f t="shared" si="11"/>
        <v>0.27573260227175295</v>
      </c>
      <c r="K129" s="55">
        <f t="shared" si="12"/>
        <v>0.818069575792718</v>
      </c>
      <c r="L129" s="55">
        <f t="shared" si="13"/>
        <v>0.50796212955529263</v>
      </c>
      <c r="M129" s="55">
        <f t="shared" si="14"/>
        <v>1.3174955216121673</v>
      </c>
      <c r="N129" s="6">
        <v>0.40885049703556398</v>
      </c>
      <c r="O129" s="7">
        <v>115.748945647554</v>
      </c>
      <c r="P129" s="55">
        <v>110</v>
      </c>
      <c r="Q129" s="6">
        <v>0.335121654758956</v>
      </c>
    </row>
    <row r="130" spans="1:17" ht="14" customHeight="1" x14ac:dyDescent="0.15">
      <c r="A130" s="8" t="s">
        <v>601</v>
      </c>
      <c r="B130" s="8" t="s">
        <v>497</v>
      </c>
      <c r="C130" s="8" t="s">
        <v>107</v>
      </c>
      <c r="D130" s="7"/>
      <c r="E130" s="8" t="s">
        <v>99</v>
      </c>
      <c r="F130" s="55">
        <v>114</v>
      </c>
      <c r="G130" s="55">
        <v>-0.16853364172624</v>
      </c>
      <c r="H130" s="55">
        <v>0.20373582790037501</v>
      </c>
      <c r="I130" s="55">
        <f t="shared" si="10"/>
        <v>-0.56785586441097502</v>
      </c>
      <c r="J130" s="55">
        <f t="shared" si="11"/>
        <v>0.230788580958495</v>
      </c>
      <c r="K130" s="55">
        <f t="shared" si="12"/>
        <v>0.84490283895080764</v>
      </c>
      <c r="L130" s="55">
        <f t="shared" si="13"/>
        <v>0.5667393027987162</v>
      </c>
      <c r="M130" s="55">
        <f t="shared" si="14"/>
        <v>1.2595929093710128</v>
      </c>
      <c r="N130" s="6">
        <v>0.40811435210731301</v>
      </c>
      <c r="O130" s="7"/>
      <c r="P130" s="55"/>
      <c r="Q130" s="6"/>
    </row>
    <row r="131" spans="1:17" ht="14" customHeight="1" thickBot="1" x14ac:dyDescent="0.2">
      <c r="A131" s="5" t="s">
        <v>601</v>
      </c>
      <c r="B131" s="5" t="s">
        <v>497</v>
      </c>
      <c r="C131" s="5" t="s">
        <v>107</v>
      </c>
      <c r="D131" s="4"/>
      <c r="E131" s="5" t="s">
        <v>576</v>
      </c>
      <c r="F131" s="3">
        <v>114</v>
      </c>
      <c r="G131" s="3">
        <v>-3.5753612030588498E-4</v>
      </c>
      <c r="H131" s="3">
        <v>2.4484363231420201E-3</v>
      </c>
      <c r="I131" s="3">
        <f t="shared" si="10"/>
        <v>-5.1564713136642449E-3</v>
      </c>
      <c r="J131" s="3">
        <f t="shared" si="11"/>
        <v>4.4413990730524742E-3</v>
      </c>
      <c r="K131" s="3">
        <f t="shared" si="12"/>
        <v>0.99964252778811602</v>
      </c>
      <c r="L131" s="3">
        <f t="shared" si="13"/>
        <v>0.99485680046289604</v>
      </c>
      <c r="M131" s="3">
        <f t="shared" si="14"/>
        <v>1.0044512767040019</v>
      </c>
      <c r="N131" s="2">
        <v>0.88390061907003104</v>
      </c>
      <c r="O131" s="4"/>
      <c r="P131" s="3"/>
      <c r="Q131" s="2"/>
    </row>
    <row r="132" spans="1:17" ht="14" customHeight="1" x14ac:dyDescent="0.15">
      <c r="A132" s="8" t="s">
        <v>600</v>
      </c>
      <c r="B132" s="8" t="s">
        <v>497</v>
      </c>
      <c r="C132" s="8" t="s">
        <v>109</v>
      </c>
      <c r="D132" s="7" t="s">
        <v>597</v>
      </c>
      <c r="E132" s="8" t="s">
        <v>573</v>
      </c>
      <c r="F132" s="55">
        <v>114</v>
      </c>
      <c r="G132" s="55">
        <v>3.6406117238341702E-2</v>
      </c>
      <c r="H132" s="55">
        <v>5.8211926442183801E-2</v>
      </c>
      <c r="I132" s="55">
        <f t="shared" si="10"/>
        <v>-7.7689258588338556E-2</v>
      </c>
      <c r="J132" s="55">
        <f t="shared" si="11"/>
        <v>0.15050149306502195</v>
      </c>
      <c r="K132" s="55">
        <f t="shared" si="12"/>
        <v>1.0370769358004375</v>
      </c>
      <c r="L132" s="55">
        <f t="shared" si="13"/>
        <v>0.92525189595719259</v>
      </c>
      <c r="M132" s="55">
        <f t="shared" si="14"/>
        <v>1.1624170406660641</v>
      </c>
      <c r="N132" s="6">
        <v>0.53170429640570904</v>
      </c>
      <c r="O132" s="7"/>
      <c r="P132" s="55"/>
      <c r="Q132" s="6"/>
    </row>
    <row r="133" spans="1:17" ht="14" customHeight="1" x14ac:dyDescent="0.15">
      <c r="A133" s="8" t="s">
        <v>600</v>
      </c>
      <c r="B133" s="8" t="s">
        <v>497</v>
      </c>
      <c r="C133" s="8" t="s">
        <v>109</v>
      </c>
      <c r="D133" s="7"/>
      <c r="E133" s="8" t="s">
        <v>98</v>
      </c>
      <c r="F133" s="55">
        <v>114</v>
      </c>
      <c r="G133" s="55">
        <v>-0.118447128034275</v>
      </c>
      <c r="H133" s="55">
        <v>0.20495408430530701</v>
      </c>
      <c r="I133" s="55">
        <f t="shared" si="10"/>
        <v>-0.52015713327267676</v>
      </c>
      <c r="J133" s="55">
        <f t="shared" si="11"/>
        <v>0.28326287720412674</v>
      </c>
      <c r="K133" s="55">
        <f t="shared" si="12"/>
        <v>0.88829878051790834</v>
      </c>
      <c r="L133" s="55">
        <f t="shared" si="13"/>
        <v>0.59442713635004718</v>
      </c>
      <c r="M133" s="55">
        <f t="shared" si="14"/>
        <v>1.3274540733701152</v>
      </c>
      <c r="N133" s="6">
        <v>0.56331792215883503</v>
      </c>
      <c r="O133" s="7">
        <v>121.522112041581</v>
      </c>
      <c r="P133" s="55">
        <v>111</v>
      </c>
      <c r="Q133" s="6">
        <v>0.232859632470265</v>
      </c>
    </row>
    <row r="134" spans="1:17" ht="14" customHeight="1" x14ac:dyDescent="0.15">
      <c r="A134" s="8" t="s">
        <v>600</v>
      </c>
      <c r="B134" s="8" t="s">
        <v>497</v>
      </c>
      <c r="C134" s="8" t="s">
        <v>109</v>
      </c>
      <c r="D134" s="7"/>
      <c r="E134" s="8" t="s">
        <v>99</v>
      </c>
      <c r="F134" s="55">
        <v>114</v>
      </c>
      <c r="G134" s="55">
        <v>0.12626442215095801</v>
      </c>
      <c r="H134" s="55">
        <v>0.16937067569348299</v>
      </c>
      <c r="I134" s="55">
        <f t="shared" si="10"/>
        <v>-0.20570210220826862</v>
      </c>
      <c r="J134" s="55">
        <f t="shared" si="11"/>
        <v>0.45823094651018464</v>
      </c>
      <c r="K134" s="55">
        <f t="shared" si="12"/>
        <v>1.1345821372712304</v>
      </c>
      <c r="L134" s="55">
        <f t="shared" si="13"/>
        <v>0.81407555147380217</v>
      </c>
      <c r="M134" s="55">
        <f t="shared" si="14"/>
        <v>1.5812741506417529</v>
      </c>
      <c r="N134" s="6">
        <v>0.45597456543395498</v>
      </c>
      <c r="O134" s="7"/>
      <c r="P134" s="60"/>
      <c r="Q134" s="6"/>
    </row>
    <row r="135" spans="1:17" ht="14" customHeight="1" x14ac:dyDescent="0.15">
      <c r="A135" s="8" t="s">
        <v>600</v>
      </c>
      <c r="B135" s="8" t="s">
        <v>497</v>
      </c>
      <c r="C135" s="8" t="s">
        <v>109</v>
      </c>
      <c r="D135" s="7" t="s">
        <v>578</v>
      </c>
      <c r="E135" s="8" t="s">
        <v>573</v>
      </c>
      <c r="F135" s="55">
        <v>114</v>
      </c>
      <c r="G135" s="55">
        <v>2.1826547425205001E-2</v>
      </c>
      <c r="H135" s="55">
        <v>7.6706061509288895E-2</v>
      </c>
      <c r="I135" s="55">
        <f t="shared" si="10"/>
        <v>-0.12851733313300123</v>
      </c>
      <c r="J135" s="55">
        <f t="shared" si="11"/>
        <v>0.17217042798341126</v>
      </c>
      <c r="K135" s="55">
        <f t="shared" si="12"/>
        <v>1.0220664890305735</v>
      </c>
      <c r="L135" s="55">
        <f t="shared" si="13"/>
        <v>0.87939831955827907</v>
      </c>
      <c r="M135" s="55">
        <f t="shared" si="14"/>
        <v>1.1878802640014083</v>
      </c>
      <c r="N135" s="6">
        <v>0.77599054437987802</v>
      </c>
      <c r="O135" s="7"/>
      <c r="P135" s="55"/>
      <c r="Q135" s="6"/>
    </row>
    <row r="136" spans="1:17" ht="14" customHeight="1" x14ac:dyDescent="0.15">
      <c r="A136" s="8" t="s">
        <v>600</v>
      </c>
      <c r="B136" s="8" t="s">
        <v>497</v>
      </c>
      <c r="C136" s="8" t="s">
        <v>109</v>
      </c>
      <c r="D136" s="7"/>
      <c r="E136" s="8" t="s">
        <v>98</v>
      </c>
      <c r="F136" s="55">
        <v>114</v>
      </c>
      <c r="G136" s="55">
        <v>-0.11597574999547899</v>
      </c>
      <c r="H136" s="55">
        <v>0.20597515069639999</v>
      </c>
      <c r="I136" s="55">
        <f t="shared" si="10"/>
        <v>-0.51968704536042298</v>
      </c>
      <c r="J136" s="55">
        <f t="shared" si="11"/>
        <v>0.287735545369465</v>
      </c>
      <c r="K136" s="55">
        <f t="shared" si="12"/>
        <v>0.89049681758749322</v>
      </c>
      <c r="L136" s="55">
        <f t="shared" si="13"/>
        <v>0.59470663505089427</v>
      </c>
      <c r="M136" s="55">
        <f t="shared" si="14"/>
        <v>1.3334046324631814</v>
      </c>
      <c r="N136" s="6">
        <v>0.57339607220236</v>
      </c>
      <c r="O136" s="7">
        <v>121.427000782918</v>
      </c>
      <c r="P136" s="55">
        <v>110</v>
      </c>
      <c r="Q136" s="6">
        <v>0.21481375237050501</v>
      </c>
    </row>
    <row r="137" spans="1:17" ht="14" customHeight="1" x14ac:dyDescent="0.15">
      <c r="A137" s="8" t="s">
        <v>600</v>
      </c>
      <c r="B137" s="8" t="s">
        <v>497</v>
      </c>
      <c r="C137" s="8" t="s">
        <v>109</v>
      </c>
      <c r="D137" s="7"/>
      <c r="E137" s="8" t="s">
        <v>99</v>
      </c>
      <c r="F137" s="55">
        <v>114</v>
      </c>
      <c r="G137" s="55">
        <v>0.11761589405096499</v>
      </c>
      <c r="H137" s="55">
        <v>0.17260552152436801</v>
      </c>
      <c r="I137" s="55">
        <f t="shared" si="10"/>
        <v>-0.22069092813679625</v>
      </c>
      <c r="J137" s="55">
        <f t="shared" si="11"/>
        <v>0.45592271623872627</v>
      </c>
      <c r="K137" s="55">
        <f t="shared" si="12"/>
        <v>1.1248119814072066</v>
      </c>
      <c r="L137" s="55">
        <f t="shared" si="13"/>
        <v>0.80196450665443941</v>
      </c>
      <c r="M137" s="55">
        <f t="shared" si="14"/>
        <v>1.5776284149971398</v>
      </c>
      <c r="N137" s="6">
        <v>0.49560929113704599</v>
      </c>
      <c r="O137" s="7"/>
      <c r="P137" s="55"/>
      <c r="Q137" s="6"/>
    </row>
    <row r="138" spans="1:17" ht="14" customHeight="1" thickBot="1" x14ac:dyDescent="0.2">
      <c r="A138" s="8" t="s">
        <v>600</v>
      </c>
      <c r="B138" s="8" t="s">
        <v>497</v>
      </c>
      <c r="C138" s="8" t="s">
        <v>109</v>
      </c>
      <c r="D138" s="7"/>
      <c r="E138" s="8" t="s">
        <v>576</v>
      </c>
      <c r="F138" s="55">
        <v>114</v>
      </c>
      <c r="G138" s="55">
        <v>6.14942066922909E-4</v>
      </c>
      <c r="H138" s="55">
        <v>2.0949783068246099E-3</v>
      </c>
      <c r="I138" s="55">
        <f t="shared" si="10"/>
        <v>-3.4912154144533269E-3</v>
      </c>
      <c r="J138" s="55">
        <f t="shared" si="11"/>
        <v>4.7210995482991451E-3</v>
      </c>
      <c r="K138" s="55">
        <f t="shared" si="12"/>
        <v>1.0006151311825588</v>
      </c>
      <c r="L138" s="55">
        <f t="shared" si="13"/>
        <v>0.99651487179210485</v>
      </c>
      <c r="M138" s="55">
        <f t="shared" si="14"/>
        <v>1.0047322614974163</v>
      </c>
      <c r="N138" s="6">
        <v>0.76911594692065</v>
      </c>
      <c r="O138" s="7"/>
      <c r="P138" s="55"/>
      <c r="Q138" s="6"/>
    </row>
    <row r="139" spans="1:17" ht="14" customHeight="1" x14ac:dyDescent="0.15">
      <c r="A139" s="14" t="s">
        <v>140</v>
      </c>
      <c r="B139" s="14" t="s">
        <v>497</v>
      </c>
      <c r="C139" s="14" t="s">
        <v>108</v>
      </c>
      <c r="D139" s="13" t="s">
        <v>597</v>
      </c>
      <c r="E139" s="14" t="s">
        <v>573</v>
      </c>
      <c r="F139" s="56">
        <v>113</v>
      </c>
      <c r="G139" s="56">
        <v>6.7233203286473598E-3</v>
      </c>
      <c r="H139" s="56">
        <v>6.9556560258306796E-2</v>
      </c>
      <c r="I139" s="56">
        <f t="shared" si="10"/>
        <v>-0.12960753777763395</v>
      </c>
      <c r="J139" s="56">
        <f t="shared" si="11"/>
        <v>0.14305417843492868</v>
      </c>
      <c r="K139" s="56">
        <f t="shared" si="12"/>
        <v>1.0067459725844363</v>
      </c>
      <c r="L139" s="56">
        <f t="shared" si="13"/>
        <v>0.87844011783870257</v>
      </c>
      <c r="M139" s="56">
        <f t="shared" si="14"/>
        <v>1.1537923106342991</v>
      </c>
      <c r="N139" s="12">
        <v>0.92299659805961798</v>
      </c>
      <c r="O139" s="13"/>
      <c r="P139" s="56"/>
      <c r="Q139" s="12"/>
    </row>
    <row r="140" spans="1:17" ht="14" customHeight="1" x14ac:dyDescent="0.15">
      <c r="A140" s="8" t="s">
        <v>140</v>
      </c>
      <c r="B140" s="8" t="s">
        <v>497</v>
      </c>
      <c r="C140" s="8" t="s">
        <v>108</v>
      </c>
      <c r="D140" s="7"/>
      <c r="E140" s="8" t="s">
        <v>98</v>
      </c>
      <c r="F140" s="55">
        <v>113</v>
      </c>
      <c r="G140" s="55">
        <v>-0.17714402457873801</v>
      </c>
      <c r="H140" s="55">
        <v>0.22129280893027201</v>
      </c>
      <c r="I140" s="55">
        <f t="shared" si="10"/>
        <v>-0.61087793008207114</v>
      </c>
      <c r="J140" s="55">
        <f t="shared" si="11"/>
        <v>0.25658988092459512</v>
      </c>
      <c r="K140" s="55">
        <f t="shared" si="12"/>
        <v>0.83765913233110179</v>
      </c>
      <c r="L140" s="55">
        <f t="shared" si="13"/>
        <v>0.54287405433704639</v>
      </c>
      <c r="M140" s="55">
        <f t="shared" si="14"/>
        <v>1.2925149330162256</v>
      </c>
      <c r="N140" s="6">
        <v>0.42342343776473201</v>
      </c>
      <c r="O140" s="7">
        <v>102.12138636404499</v>
      </c>
      <c r="P140" s="55">
        <v>110</v>
      </c>
      <c r="Q140" s="6">
        <v>0.69117206951847399</v>
      </c>
    </row>
    <row r="141" spans="1:17" ht="14" customHeight="1" x14ac:dyDescent="0.15">
      <c r="A141" s="8" t="s">
        <v>140</v>
      </c>
      <c r="B141" s="8" t="s">
        <v>497</v>
      </c>
      <c r="C141" s="8" t="s">
        <v>108</v>
      </c>
      <c r="D141" s="7"/>
      <c r="E141" s="8" t="s">
        <v>99</v>
      </c>
      <c r="F141" s="55">
        <v>113</v>
      </c>
      <c r="G141" s="55">
        <v>0.18490873583841799</v>
      </c>
      <c r="H141" s="55">
        <v>0.183022909672829</v>
      </c>
      <c r="I141" s="55">
        <f t="shared" si="10"/>
        <v>-0.17381616712032683</v>
      </c>
      <c r="J141" s="55">
        <f t="shared" si="11"/>
        <v>0.54363363879716275</v>
      </c>
      <c r="K141" s="55">
        <f t="shared" si="12"/>
        <v>1.2031086344162965</v>
      </c>
      <c r="L141" s="55">
        <f t="shared" si="13"/>
        <v>0.84045138605649694</v>
      </c>
      <c r="M141" s="55">
        <f t="shared" si="14"/>
        <v>1.7222535535324153</v>
      </c>
      <c r="N141" s="6">
        <v>0.31234977497215899</v>
      </c>
      <c r="O141" s="7"/>
      <c r="P141" s="55"/>
      <c r="Q141" s="6"/>
    </row>
    <row r="142" spans="1:17" ht="14" customHeight="1" x14ac:dyDescent="0.15">
      <c r="A142" s="8" t="s">
        <v>140</v>
      </c>
      <c r="B142" s="8" t="s">
        <v>497</v>
      </c>
      <c r="C142" s="8" t="s">
        <v>108</v>
      </c>
      <c r="D142" s="7" t="s">
        <v>578</v>
      </c>
      <c r="E142" s="8" t="s">
        <v>573</v>
      </c>
      <c r="F142" s="55">
        <v>113</v>
      </c>
      <c r="G142" s="55">
        <v>3.3777993286174999E-3</v>
      </c>
      <c r="H142" s="55">
        <v>9.5239121151237005E-2</v>
      </c>
      <c r="I142" s="55">
        <f t="shared" si="10"/>
        <v>-0.18329087812780701</v>
      </c>
      <c r="J142" s="55">
        <f t="shared" si="11"/>
        <v>0.19004647678504202</v>
      </c>
      <c r="K142" s="55">
        <f t="shared" si="12"/>
        <v>1.0033835105213802</v>
      </c>
      <c r="L142" s="55">
        <f t="shared" si="13"/>
        <v>0.83252595692192954</v>
      </c>
      <c r="M142" s="55">
        <f t="shared" si="14"/>
        <v>1.2093058009969291</v>
      </c>
      <c r="N142" s="6">
        <v>0.97170774999473297</v>
      </c>
      <c r="O142" s="7"/>
      <c r="P142" s="55"/>
      <c r="Q142" s="6"/>
    </row>
    <row r="143" spans="1:17" ht="14" customHeight="1" x14ac:dyDescent="0.15">
      <c r="A143" s="8" t="s">
        <v>140</v>
      </c>
      <c r="B143" s="8" t="s">
        <v>497</v>
      </c>
      <c r="C143" s="8" t="s">
        <v>108</v>
      </c>
      <c r="D143" s="7"/>
      <c r="E143" s="8" t="s">
        <v>98</v>
      </c>
      <c r="F143" s="55">
        <v>113</v>
      </c>
      <c r="G143" s="55">
        <v>-0.17649248181998101</v>
      </c>
      <c r="H143" s="55">
        <v>0.22165521020224599</v>
      </c>
      <c r="I143" s="55">
        <f t="shared" si="10"/>
        <v>-0.61093669381638316</v>
      </c>
      <c r="J143" s="55">
        <f t="shared" si="11"/>
        <v>0.25795173017642115</v>
      </c>
      <c r="K143" s="55">
        <f t="shared" si="12"/>
        <v>0.83820508090818657</v>
      </c>
      <c r="L143" s="55">
        <f t="shared" si="13"/>
        <v>0.54284215396765412</v>
      </c>
      <c r="M143" s="55">
        <f t="shared" si="14"/>
        <v>1.2942763426256763</v>
      </c>
      <c r="N143" s="6">
        <v>0.42588799760512402</v>
      </c>
      <c r="O143" s="7">
        <v>102.118741865286</v>
      </c>
      <c r="P143" s="55">
        <v>109</v>
      </c>
      <c r="Q143" s="6">
        <v>0.66670364357535195</v>
      </c>
    </row>
    <row r="144" spans="1:17" ht="14" customHeight="1" x14ac:dyDescent="0.15">
      <c r="A144" s="8" t="s">
        <v>140</v>
      </c>
      <c r="B144" s="8" t="s">
        <v>497</v>
      </c>
      <c r="C144" s="8" t="s">
        <v>108</v>
      </c>
      <c r="D144" s="7"/>
      <c r="E144" s="8" t="s">
        <v>99</v>
      </c>
      <c r="F144" s="55">
        <v>113</v>
      </c>
      <c r="G144" s="55">
        <v>0.18334045023863799</v>
      </c>
      <c r="H144" s="55">
        <v>0.185546319946778</v>
      </c>
      <c r="I144" s="55">
        <f t="shared" si="10"/>
        <v>-0.18033033685704691</v>
      </c>
      <c r="J144" s="55">
        <f t="shared" si="11"/>
        <v>0.54701123733432289</v>
      </c>
      <c r="K144" s="55">
        <f t="shared" si="12"/>
        <v>1.2012232952315365</v>
      </c>
      <c r="L144" s="55">
        <f t="shared" si="13"/>
        <v>0.8349943364431931</v>
      </c>
      <c r="M144" s="55">
        <f t="shared" si="14"/>
        <v>1.7280804695674459</v>
      </c>
      <c r="N144" s="6">
        <v>0.32309805027770899</v>
      </c>
      <c r="O144" s="7"/>
      <c r="P144" s="55"/>
      <c r="Q144" s="6"/>
    </row>
    <row r="145" spans="1:17" ht="14" customHeight="1" thickBot="1" x14ac:dyDescent="0.2">
      <c r="A145" s="5" t="s">
        <v>140</v>
      </c>
      <c r="B145" s="5" t="s">
        <v>497</v>
      </c>
      <c r="C145" s="5" t="s">
        <v>108</v>
      </c>
      <c r="D145" s="4"/>
      <c r="E145" s="5" t="s">
        <v>576</v>
      </c>
      <c r="F145" s="3">
        <v>113</v>
      </c>
      <c r="G145" s="3">
        <v>1.21370758437293E-4</v>
      </c>
      <c r="H145" s="3">
        <v>2.36016508853539E-3</v>
      </c>
      <c r="I145" s="3">
        <f t="shared" si="10"/>
        <v>-4.5045528150920713E-3</v>
      </c>
      <c r="J145" s="3">
        <f t="shared" si="11"/>
        <v>4.7472943319666573E-3</v>
      </c>
      <c r="K145" s="3">
        <f t="shared" si="12"/>
        <v>1.0001213781241658</v>
      </c>
      <c r="L145" s="3">
        <f t="shared" si="13"/>
        <v>0.99550557746643575</v>
      </c>
      <c r="M145" s="3">
        <f t="shared" si="14"/>
        <v>1.0047585805863599</v>
      </c>
      <c r="N145" s="2">
        <v>0.95898711088470301</v>
      </c>
      <c r="O145" s="4"/>
      <c r="P145" s="3"/>
      <c r="Q145" s="2"/>
    </row>
    <row r="146" spans="1:17" ht="14" customHeight="1" x14ac:dyDescent="0.15">
      <c r="A146" s="8" t="s">
        <v>142</v>
      </c>
      <c r="B146" s="8" t="s">
        <v>497</v>
      </c>
      <c r="C146" s="8" t="s">
        <v>110</v>
      </c>
      <c r="D146" s="7" t="s">
        <v>597</v>
      </c>
      <c r="E146" s="8" t="s">
        <v>573</v>
      </c>
      <c r="F146" s="55">
        <v>114</v>
      </c>
      <c r="G146" s="55">
        <v>0.17264227532288501</v>
      </c>
      <c r="H146" s="55">
        <v>0.119225248487596</v>
      </c>
      <c r="I146" s="55">
        <f t="shared" si="10"/>
        <v>-6.1039211712803132E-2</v>
      </c>
      <c r="J146" s="55">
        <f t="shared" si="11"/>
        <v>0.40632376235857315</v>
      </c>
      <c r="K146" s="55">
        <f t="shared" si="12"/>
        <v>1.18844089439917</v>
      </c>
      <c r="L146" s="55">
        <f t="shared" si="13"/>
        <v>0.94078634920860904</v>
      </c>
      <c r="M146" s="55">
        <f t="shared" si="14"/>
        <v>1.501288534499257</v>
      </c>
      <c r="N146" s="6">
        <v>0.147607396944377</v>
      </c>
      <c r="O146" s="7"/>
      <c r="P146" s="55"/>
      <c r="Q146" s="6"/>
    </row>
    <row r="147" spans="1:17" ht="14" customHeight="1" x14ac:dyDescent="0.15">
      <c r="A147" s="8" t="s">
        <v>142</v>
      </c>
      <c r="B147" s="8" t="s">
        <v>497</v>
      </c>
      <c r="C147" s="8" t="s">
        <v>110</v>
      </c>
      <c r="D147" s="7"/>
      <c r="E147" s="8" t="s">
        <v>98</v>
      </c>
      <c r="F147" s="55">
        <v>114</v>
      </c>
      <c r="G147" s="55">
        <v>-0.71246122206161799</v>
      </c>
      <c r="H147" s="55">
        <v>0.41334559730359499</v>
      </c>
      <c r="I147" s="55">
        <f t="shared" si="10"/>
        <v>-1.5226185927766642</v>
      </c>
      <c r="J147" s="55">
        <f t="shared" si="11"/>
        <v>9.7696148653428128E-2</v>
      </c>
      <c r="K147" s="55">
        <f t="shared" si="12"/>
        <v>0.49043563979019</v>
      </c>
      <c r="L147" s="55">
        <f t="shared" si="13"/>
        <v>0.21813991878755676</v>
      </c>
      <c r="M147" s="55">
        <f t="shared" si="14"/>
        <v>1.1026276992917503</v>
      </c>
      <c r="N147" s="6">
        <v>8.4771884027681405E-2</v>
      </c>
      <c r="O147" s="7">
        <v>121.896670284544</v>
      </c>
      <c r="P147" s="55">
        <v>111</v>
      </c>
      <c r="Q147" s="6">
        <v>0.22569581940293801</v>
      </c>
    </row>
    <row r="148" spans="1:17" ht="14" customHeight="1" x14ac:dyDescent="0.15">
      <c r="A148" s="8" t="s">
        <v>142</v>
      </c>
      <c r="B148" s="8" t="s">
        <v>497</v>
      </c>
      <c r="C148" s="8" t="s">
        <v>110</v>
      </c>
      <c r="D148" s="7"/>
      <c r="E148" s="8" t="s">
        <v>99</v>
      </c>
      <c r="F148" s="55">
        <v>114</v>
      </c>
      <c r="G148" s="55">
        <v>-4.7114296667063203E-2</v>
      </c>
      <c r="H148" s="55">
        <v>0.34225890706498602</v>
      </c>
      <c r="I148" s="55">
        <f t="shared" si="10"/>
        <v>-0.71794175451443587</v>
      </c>
      <c r="J148" s="55">
        <f t="shared" si="11"/>
        <v>0.62371316118030939</v>
      </c>
      <c r="K148" s="55">
        <f t="shared" si="12"/>
        <v>0.95397835481247129</v>
      </c>
      <c r="L148" s="55">
        <f t="shared" si="13"/>
        <v>0.48775514333354347</v>
      </c>
      <c r="M148" s="55">
        <f t="shared" si="14"/>
        <v>1.8658433722109813</v>
      </c>
      <c r="N148" s="6">
        <v>0.89051159186718198</v>
      </c>
      <c r="O148" s="7"/>
      <c r="P148" s="60"/>
      <c r="Q148" s="6"/>
    </row>
    <row r="149" spans="1:17" ht="14" customHeight="1" x14ac:dyDescent="0.15">
      <c r="A149" s="8" t="s">
        <v>142</v>
      </c>
      <c r="B149" s="8" t="s">
        <v>497</v>
      </c>
      <c r="C149" s="8" t="s">
        <v>110</v>
      </c>
      <c r="D149" s="7" t="s">
        <v>578</v>
      </c>
      <c r="E149" s="8" t="s">
        <v>573</v>
      </c>
      <c r="F149" s="55">
        <v>114</v>
      </c>
      <c r="G149" s="55">
        <v>0.185183668891966</v>
      </c>
      <c r="H149" s="55">
        <v>0.15676871433763401</v>
      </c>
      <c r="I149" s="55">
        <f t="shared" si="10"/>
        <v>-0.12208301120979667</v>
      </c>
      <c r="J149" s="55">
        <f t="shared" si="11"/>
        <v>0.49245034899372864</v>
      </c>
      <c r="K149" s="55">
        <f t="shared" si="12"/>
        <v>1.2034394542214721</v>
      </c>
      <c r="L149" s="55">
        <f t="shared" si="13"/>
        <v>0.88507489431534092</v>
      </c>
      <c r="M149" s="55">
        <f t="shared" si="14"/>
        <v>1.6363208687522393</v>
      </c>
      <c r="N149" s="6">
        <v>0.23750184021172999</v>
      </c>
      <c r="O149" s="7"/>
      <c r="P149" s="55"/>
      <c r="Q149" s="6"/>
    </row>
    <row r="150" spans="1:17" ht="14" customHeight="1" x14ac:dyDescent="0.15">
      <c r="A150" s="8" t="s">
        <v>142</v>
      </c>
      <c r="B150" s="8" t="s">
        <v>497</v>
      </c>
      <c r="C150" s="8" t="s">
        <v>110</v>
      </c>
      <c r="D150" s="7"/>
      <c r="E150" s="8" t="s">
        <v>98</v>
      </c>
      <c r="F150" s="55">
        <v>114</v>
      </c>
      <c r="G150" s="55">
        <v>-0.71400956462905296</v>
      </c>
      <c r="H150" s="55">
        <v>0.41537900478245399</v>
      </c>
      <c r="I150" s="55">
        <f t="shared" si="10"/>
        <v>-1.5281524140026628</v>
      </c>
      <c r="J150" s="55">
        <f t="shared" si="11"/>
        <v>0.10013328474455685</v>
      </c>
      <c r="K150" s="55">
        <f t="shared" si="12"/>
        <v>0.48967686498576835</v>
      </c>
      <c r="L150" s="55">
        <f t="shared" si="13"/>
        <v>0.21693610539084371</v>
      </c>
      <c r="M150" s="55">
        <f t="shared" si="14"/>
        <v>1.1053182303161742</v>
      </c>
      <c r="N150" s="6">
        <v>8.5626184096388003E-2</v>
      </c>
      <c r="O150" s="7">
        <v>121.87964237435</v>
      </c>
      <c r="P150" s="55">
        <v>110</v>
      </c>
      <c r="Q150" s="6">
        <v>0.20657623895959901</v>
      </c>
    </row>
    <row r="151" spans="1:17" ht="14" customHeight="1" x14ac:dyDescent="0.15">
      <c r="A151" s="8" t="s">
        <v>142</v>
      </c>
      <c r="B151" s="8" t="s">
        <v>497</v>
      </c>
      <c r="C151" s="8" t="s">
        <v>110</v>
      </c>
      <c r="D151" s="7"/>
      <c r="E151" s="8" t="s">
        <v>99</v>
      </c>
      <c r="F151" s="55">
        <v>114</v>
      </c>
      <c r="G151" s="55">
        <v>-3.9731141934238101E-2</v>
      </c>
      <c r="H151" s="55">
        <v>0.34890767519240501</v>
      </c>
      <c r="I151" s="55">
        <f t="shared" si="10"/>
        <v>-0.72359018531135189</v>
      </c>
      <c r="J151" s="55">
        <f t="shared" si="11"/>
        <v>0.64412790144287568</v>
      </c>
      <c r="K151" s="55">
        <f t="shared" si="12"/>
        <v>0.96104778987081918</v>
      </c>
      <c r="L151" s="55">
        <f t="shared" si="13"/>
        <v>0.48500785838931498</v>
      </c>
      <c r="M151" s="55">
        <f t="shared" si="14"/>
        <v>1.9043255453279764</v>
      </c>
      <c r="N151" s="6">
        <v>0.909338518641992</v>
      </c>
      <c r="O151" s="7"/>
      <c r="P151" s="55"/>
      <c r="Q151" s="6"/>
    </row>
    <row r="152" spans="1:17" ht="14" customHeight="1" x14ac:dyDescent="0.15">
      <c r="A152" s="8" t="s">
        <v>142</v>
      </c>
      <c r="B152" s="8" t="s">
        <v>497</v>
      </c>
      <c r="C152" s="8" t="s">
        <v>110</v>
      </c>
      <c r="D152" s="7"/>
      <c r="E152" s="8" t="s">
        <v>576</v>
      </c>
      <c r="F152" s="55">
        <v>114</v>
      </c>
      <c r="G152" s="55">
        <v>-5.2222417245118198E-4</v>
      </c>
      <c r="H152" s="55">
        <v>4.2125545510964197E-3</v>
      </c>
      <c r="I152" s="55">
        <f t="shared" si="10"/>
        <v>-8.7788310926001645E-3</v>
      </c>
      <c r="J152" s="55">
        <f t="shared" si="11"/>
        <v>7.734382747697801E-3</v>
      </c>
      <c r="K152" s="55">
        <f t="shared" si="12"/>
        <v>0.99947791216285842</v>
      </c>
      <c r="L152" s="55">
        <f t="shared" si="13"/>
        <v>0.99125959033114286</v>
      </c>
      <c r="M152" s="55">
        <f t="shared" si="14"/>
        <v>1.0077643703479455</v>
      </c>
      <c r="N152" s="6">
        <v>0.90134019652219899</v>
      </c>
      <c r="O152" s="7"/>
      <c r="P152" s="55"/>
      <c r="Q152" s="6"/>
    </row>
    <row r="153" spans="1:17" ht="14" customHeight="1" thickBot="1" x14ac:dyDescent="0.2">
      <c r="A153" s="5"/>
      <c r="B153" s="5"/>
      <c r="C153" s="5"/>
      <c r="D153" s="4"/>
      <c r="E153" s="5"/>
      <c r="F153" s="3"/>
      <c r="G153" s="3"/>
      <c r="H153" s="3"/>
      <c r="I153" s="3"/>
      <c r="J153" s="3"/>
      <c r="K153" s="3"/>
      <c r="L153" s="3"/>
      <c r="M153" s="3"/>
      <c r="N153" s="2"/>
      <c r="O153" s="4"/>
      <c r="P153" s="3"/>
      <c r="Q153" s="2"/>
    </row>
    <row r="157" spans="1:17" ht="14" customHeight="1" x14ac:dyDescent="0.15">
      <c r="A157" s="48" t="s">
        <v>164</v>
      </c>
      <c r="B157" s="48"/>
    </row>
    <row r="158" spans="1:17" ht="14" customHeight="1" x14ac:dyDescent="0.15">
      <c r="A158" s="55" t="s">
        <v>56</v>
      </c>
      <c r="B158" s="55" t="s">
        <v>16</v>
      </c>
      <c r="C158" s="55"/>
    </row>
    <row r="159" spans="1:17" ht="14" customHeight="1" x14ac:dyDescent="0.15">
      <c r="A159" s="55" t="s">
        <v>119</v>
      </c>
      <c r="B159" s="55" t="s">
        <v>118</v>
      </c>
      <c r="C159" s="55"/>
    </row>
    <row r="160" spans="1:17" ht="14" customHeight="1" x14ac:dyDescent="0.15">
      <c r="A160" s="55" t="s">
        <v>57</v>
      </c>
      <c r="B160" s="55" t="s">
        <v>15</v>
      </c>
      <c r="C160" s="55"/>
    </row>
    <row r="161" spans="1:3" ht="14" customHeight="1" x14ac:dyDescent="0.15">
      <c r="A161" s="55" t="s">
        <v>58</v>
      </c>
      <c r="B161" s="55" t="s">
        <v>100</v>
      </c>
      <c r="C161" s="55"/>
    </row>
    <row r="162" spans="1:3" ht="14" customHeight="1" x14ac:dyDescent="0.15">
      <c r="A162" s="55" t="s">
        <v>120</v>
      </c>
      <c r="B162" s="55" t="s">
        <v>128</v>
      </c>
      <c r="C162" s="55"/>
    </row>
    <row r="163" spans="1:3" ht="14" customHeight="1" x14ac:dyDescent="0.15">
      <c r="A163" s="55" t="s">
        <v>59</v>
      </c>
      <c r="B163" s="55" t="s">
        <v>60</v>
      </c>
      <c r="C163" s="55"/>
    </row>
    <row r="164" spans="1:3" ht="14" customHeight="1" x14ac:dyDescent="0.15">
      <c r="A164" s="55" t="s">
        <v>61</v>
      </c>
      <c r="B164" s="55" t="s">
        <v>115</v>
      </c>
      <c r="C164" s="55"/>
    </row>
    <row r="165" spans="1:3" ht="14" customHeight="1" x14ac:dyDescent="0.15">
      <c r="A165" s="55" t="s">
        <v>62</v>
      </c>
      <c r="B165" s="55" t="s">
        <v>63</v>
      </c>
      <c r="C165" s="55"/>
    </row>
    <row r="166" spans="1:3" ht="14" customHeight="1" x14ac:dyDescent="0.15">
      <c r="A166" s="55" t="s">
        <v>64</v>
      </c>
      <c r="B166" s="55" t="s">
        <v>13</v>
      </c>
      <c r="C166" s="55"/>
    </row>
    <row r="167" spans="1:3" ht="14" customHeight="1" x14ac:dyDescent="0.15">
      <c r="A167" s="55" t="s">
        <v>65</v>
      </c>
      <c r="B167" s="55" t="s">
        <v>12</v>
      </c>
      <c r="C167" s="55"/>
    </row>
    <row r="168" spans="1:3" ht="14" customHeight="1" x14ac:dyDescent="0.15">
      <c r="A168" s="55" t="s">
        <v>66</v>
      </c>
      <c r="B168" s="55" t="s">
        <v>67</v>
      </c>
      <c r="C168" s="55"/>
    </row>
    <row r="169" spans="1:3" ht="14" customHeight="1" x14ac:dyDescent="0.15">
      <c r="A169" s="55" t="s">
        <v>68</v>
      </c>
      <c r="B169" s="55" t="s">
        <v>11</v>
      </c>
      <c r="C169" s="55"/>
    </row>
    <row r="170" spans="1:3" ht="14" customHeight="1" x14ac:dyDescent="0.15">
      <c r="A170" s="55" t="s">
        <v>69</v>
      </c>
      <c r="B170" s="55" t="s">
        <v>10</v>
      </c>
      <c r="C170" s="55"/>
    </row>
    <row r="171" spans="1:3" ht="14" customHeight="1" x14ac:dyDescent="0.15">
      <c r="A171" s="55" t="s">
        <v>70</v>
      </c>
      <c r="B171" s="55" t="s">
        <v>9</v>
      </c>
      <c r="C171" s="55"/>
    </row>
    <row r="172" spans="1:3" ht="14" customHeight="1" x14ac:dyDescent="0.15">
      <c r="A172" s="55" t="s">
        <v>71</v>
      </c>
      <c r="B172" s="55" t="s">
        <v>8</v>
      </c>
      <c r="C172" s="55"/>
    </row>
    <row r="173" spans="1:3" ht="14" customHeight="1" x14ac:dyDescent="0.15">
      <c r="A173" s="55" t="s">
        <v>73</v>
      </c>
      <c r="B173" s="55" t="s">
        <v>72</v>
      </c>
      <c r="C173" s="55"/>
    </row>
    <row r="175" spans="1:3" ht="14" customHeight="1" x14ac:dyDescent="0.15">
      <c r="A175" s="48" t="s">
        <v>165</v>
      </c>
      <c r="B175" s="48"/>
    </row>
    <row r="177" spans="1:3" ht="14" customHeight="1" x14ac:dyDescent="0.15">
      <c r="A177" s="7" t="s">
        <v>135</v>
      </c>
      <c r="B177" s="55" t="s">
        <v>103</v>
      </c>
      <c r="C177" s="55"/>
    </row>
    <row r="178" spans="1:3" ht="14" customHeight="1" x14ac:dyDescent="0.15">
      <c r="A178" s="7" t="s">
        <v>136</v>
      </c>
      <c r="B178" s="55" t="s">
        <v>104</v>
      </c>
      <c r="C178" s="55"/>
    </row>
    <row r="179" spans="1:3" ht="14" customHeight="1" x14ac:dyDescent="0.15">
      <c r="A179" s="7" t="s">
        <v>137</v>
      </c>
      <c r="B179" s="55" t="s">
        <v>105</v>
      </c>
      <c r="C179" s="55"/>
    </row>
    <row r="180" spans="1:3" ht="14" customHeight="1" x14ac:dyDescent="0.15">
      <c r="A180" s="7" t="s">
        <v>138</v>
      </c>
      <c r="B180" s="55" t="s">
        <v>106</v>
      </c>
      <c r="C180" s="55"/>
    </row>
    <row r="181" spans="1:3" ht="14" customHeight="1" x14ac:dyDescent="0.15">
      <c r="A181" s="7" t="s">
        <v>139</v>
      </c>
      <c r="B181" s="55" t="s">
        <v>107</v>
      </c>
      <c r="C181" s="55"/>
    </row>
    <row r="182" spans="1:3" ht="14" customHeight="1" x14ac:dyDescent="0.15">
      <c r="A182" s="7" t="s">
        <v>140</v>
      </c>
      <c r="B182" s="55" t="s">
        <v>108</v>
      </c>
      <c r="C182" s="55"/>
    </row>
    <row r="183" spans="1:3" ht="14" customHeight="1" x14ac:dyDescent="0.15">
      <c r="A183" s="7" t="s">
        <v>141</v>
      </c>
      <c r="B183" s="55" t="s">
        <v>109</v>
      </c>
      <c r="C183" s="55"/>
    </row>
    <row r="184" spans="1:3" ht="14" customHeight="1" x14ac:dyDescent="0.15">
      <c r="A184" s="7" t="s">
        <v>142</v>
      </c>
      <c r="B184" s="55" t="s">
        <v>110</v>
      </c>
      <c r="C184" s="55"/>
    </row>
    <row r="187" spans="1:3" ht="14" customHeight="1" x14ac:dyDescent="0.15">
      <c r="A187" s="48" t="s">
        <v>188</v>
      </c>
    </row>
    <row r="188" spans="1:3" ht="14" customHeight="1" x14ac:dyDescent="0.15">
      <c r="A188" s="1" t="s">
        <v>20</v>
      </c>
      <c r="B188" s="1" t="s">
        <v>175</v>
      </c>
    </row>
    <row r="189" spans="1:3" ht="14" customHeight="1" x14ac:dyDescent="0.15">
      <c r="A189" s="1" t="s">
        <v>19</v>
      </c>
      <c r="B189" s="1" t="s">
        <v>176</v>
      </c>
    </row>
    <row r="190" spans="1:3" ht="14" customHeight="1" x14ac:dyDescent="0.15">
      <c r="A190" s="1" t="s">
        <v>18</v>
      </c>
      <c r="B190" s="1" t="s">
        <v>177</v>
      </c>
    </row>
    <row r="191" spans="1:3" ht="14" customHeight="1" x14ac:dyDescent="0.15">
      <c r="A191" s="1" t="s">
        <v>178</v>
      </c>
      <c r="B191" s="1" t="s">
        <v>179</v>
      </c>
    </row>
    <row r="192" spans="1:3" ht="14" customHeight="1" x14ac:dyDescent="0.15">
      <c r="A192" s="1" t="s">
        <v>180</v>
      </c>
      <c r="B192" s="1" t="s">
        <v>181</v>
      </c>
    </row>
    <row r="193" spans="1:2" ht="14" customHeight="1" x14ac:dyDescent="0.15">
      <c r="A193" s="1" t="s">
        <v>17</v>
      </c>
      <c r="B193" s="1" t="s">
        <v>187</v>
      </c>
    </row>
    <row r="194" spans="1:2" ht="14" customHeight="1" x14ac:dyDescent="0.15">
      <c r="A194" s="1" t="s">
        <v>28</v>
      </c>
      <c r="B194" s="1" t="s">
        <v>182</v>
      </c>
    </row>
    <row r="195" spans="1:2" ht="14" customHeight="1" x14ac:dyDescent="0.15">
      <c r="A195" s="1" t="s">
        <v>183</v>
      </c>
      <c r="B195" s="1" t="s">
        <v>185</v>
      </c>
    </row>
    <row r="196" spans="1:2" ht="14" customHeight="1" x14ac:dyDescent="0.15">
      <c r="A196" s="1" t="s">
        <v>184</v>
      </c>
      <c r="B196" s="1" t="s">
        <v>186</v>
      </c>
    </row>
  </sheetData>
  <mergeCells count="2">
    <mergeCell ref="O3:Q3"/>
    <mergeCell ref="D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Yoo, Joyce (NIH/NIAAA) [F]</dc:creator>
  <cp:lastModifiedBy>Jonathan Rosoff</cp:lastModifiedBy>
  <dcterms:created xsi:type="dcterms:W3CDTF">2020-11-13T16:21:35Z</dcterms:created>
  <dcterms:modified xsi:type="dcterms:W3CDTF">2021-01-27T04:42:27Z</dcterms:modified>
</cp:coreProperties>
</file>