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uonstaff-my.sharepoint.com/personal/slm380_newcastle_edu_au/Documents/Luke studies/WHO concept paper/00- WHO LHS systematic review/10- Results/"/>
    </mc:Choice>
  </mc:AlternateContent>
  <xr:revisionPtr revIDLastSave="126" documentId="13_ncr:1_{CBC5DCF1-7277-4045-9791-A8ECCA5B0BFC}" xr6:coauthVersionLast="47" xr6:coauthVersionMax="47" xr10:uidLastSave="{D64D10D6-5663-4EB5-8145-8DF577B66C0A}"/>
  <bookViews>
    <workbookView xWindow="14400" yWindow="0" windowWidth="14400" windowHeight="15600" xr2:uid="{00000000-000D-0000-FFFF-FFFF00000000}"/>
  </bookViews>
  <sheets>
    <sheet name="TOTAL" sheetId="3" r:id="rId1"/>
    <sheet name="Income country" sheetId="1" r:id="rId2"/>
    <sheet name="Applied in LMIC" sheetId="4" r:id="rId3"/>
    <sheet name="Audience" sheetId="6" r:id="rId4"/>
    <sheet name="Policy" sheetId="7" r:id="rId5"/>
    <sheet name="Purpose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4" i="8" l="1"/>
  <c r="Q23" i="8"/>
  <c r="O24" i="8"/>
  <c r="O23" i="8"/>
  <c r="M24" i="8"/>
  <c r="M23" i="8"/>
  <c r="K24" i="8"/>
  <c r="K23" i="8"/>
  <c r="I24" i="8"/>
  <c r="I23" i="8"/>
  <c r="G24" i="8"/>
  <c r="G23" i="8"/>
  <c r="E24" i="8"/>
  <c r="E23" i="8"/>
  <c r="C24" i="8"/>
  <c r="C23" i="8"/>
  <c r="G24" i="7"/>
  <c r="G23" i="7"/>
  <c r="E24" i="7"/>
  <c r="E23" i="7"/>
  <c r="C24" i="7"/>
  <c r="C23" i="7"/>
  <c r="Q24" i="6"/>
  <c r="Q23" i="6"/>
  <c r="O24" i="6"/>
  <c r="O23" i="6"/>
  <c r="M24" i="6"/>
  <c r="M23" i="6"/>
  <c r="K24" i="6"/>
  <c r="K23" i="6"/>
  <c r="I24" i="6"/>
  <c r="I23" i="6"/>
  <c r="G24" i="6"/>
  <c r="G23" i="6"/>
  <c r="E24" i="6"/>
  <c r="E23" i="6"/>
  <c r="C24" i="6"/>
  <c r="C23" i="6"/>
  <c r="C24" i="4"/>
  <c r="C23" i="4"/>
  <c r="E24" i="4"/>
  <c r="E23" i="4"/>
  <c r="I24" i="1"/>
  <c r="I23" i="1"/>
  <c r="G24" i="1"/>
  <c r="G23" i="1"/>
  <c r="E24" i="1"/>
  <c r="E23" i="1"/>
  <c r="C24" i="1"/>
  <c r="C23" i="1"/>
  <c r="C13" i="1"/>
  <c r="E13" i="1"/>
  <c r="G13" i="1"/>
  <c r="I13" i="1"/>
  <c r="C14" i="1"/>
  <c r="E14" i="1"/>
  <c r="G14" i="1"/>
  <c r="I14" i="1"/>
  <c r="C15" i="1"/>
  <c r="E15" i="1"/>
  <c r="G15" i="1"/>
  <c r="I15" i="1"/>
  <c r="C6" i="1"/>
  <c r="E6" i="1"/>
  <c r="G6" i="1"/>
  <c r="I6" i="1"/>
  <c r="C7" i="1"/>
  <c r="E7" i="1"/>
  <c r="G7" i="1"/>
  <c r="I7" i="1"/>
  <c r="C8" i="1"/>
  <c r="E8" i="1"/>
  <c r="G8" i="1"/>
  <c r="I8" i="1"/>
  <c r="C9" i="1"/>
  <c r="E9" i="1"/>
  <c r="G9" i="1"/>
  <c r="I9" i="1"/>
  <c r="C16" i="1"/>
  <c r="E16" i="1"/>
  <c r="G16" i="1"/>
  <c r="I16" i="1"/>
  <c r="C17" i="1"/>
  <c r="E17" i="1"/>
  <c r="G17" i="1"/>
  <c r="I17" i="1"/>
  <c r="C18" i="1"/>
  <c r="E18" i="1"/>
  <c r="G18" i="1"/>
  <c r="I18" i="1"/>
  <c r="C19" i="1"/>
  <c r="E19" i="1"/>
  <c r="G19" i="1"/>
  <c r="I19" i="1"/>
  <c r="C10" i="1"/>
  <c r="E10" i="1"/>
  <c r="G10" i="1"/>
  <c r="I10" i="1"/>
  <c r="C11" i="1"/>
  <c r="E11" i="1"/>
  <c r="G11" i="1"/>
  <c r="I11" i="1"/>
  <c r="C12" i="1"/>
  <c r="E12" i="1"/>
  <c r="G12" i="1"/>
  <c r="I12" i="1"/>
  <c r="C3" i="1"/>
  <c r="E3" i="1"/>
  <c r="G3" i="1"/>
  <c r="I3" i="1"/>
  <c r="C4" i="1"/>
  <c r="E4" i="1"/>
  <c r="G4" i="1"/>
  <c r="I4" i="1"/>
  <c r="C5" i="1"/>
  <c r="E5" i="1"/>
  <c r="G5" i="1"/>
  <c r="I5" i="1"/>
  <c r="C20" i="1"/>
  <c r="E20" i="1"/>
  <c r="G20" i="1"/>
  <c r="I20" i="1"/>
  <c r="C21" i="1"/>
  <c r="E21" i="1"/>
  <c r="G21" i="1"/>
  <c r="I21" i="1"/>
  <c r="C22" i="1"/>
  <c r="E22" i="1"/>
  <c r="G22" i="1"/>
  <c r="I22" i="1"/>
  <c r="C10" i="3"/>
  <c r="C9" i="3"/>
  <c r="C8" i="3"/>
  <c r="C16" i="3"/>
  <c r="C15" i="3"/>
  <c r="C25" i="3"/>
  <c r="C24" i="3"/>
  <c r="C23" i="3"/>
  <c r="C22" i="3"/>
  <c r="C21" i="3"/>
  <c r="C6" i="3"/>
  <c r="C5" i="3"/>
  <c r="C4" i="3"/>
  <c r="C13" i="3"/>
  <c r="C12" i="3"/>
  <c r="C11" i="3"/>
  <c r="C20" i="3"/>
  <c r="C19" i="3"/>
  <c r="C18" i="3"/>
  <c r="C17" i="3"/>
  <c r="C7" i="3"/>
  <c r="C14" i="3"/>
  <c r="Q22" i="8"/>
  <c r="Q21" i="8"/>
  <c r="Q20" i="8"/>
  <c r="Q5" i="8"/>
  <c r="Q4" i="8"/>
  <c r="Q3" i="8"/>
  <c r="Q12" i="8"/>
  <c r="Q11" i="8"/>
  <c r="Q10" i="8"/>
  <c r="Q19" i="8"/>
  <c r="Q18" i="8"/>
  <c r="Q17" i="8"/>
  <c r="Q16" i="8"/>
  <c r="Q9" i="8"/>
  <c r="Q8" i="8"/>
  <c r="Q7" i="8"/>
  <c r="Q6" i="8"/>
  <c r="Q15" i="8"/>
  <c r="Q14" i="8"/>
  <c r="Q13" i="8"/>
  <c r="O22" i="8"/>
  <c r="O21" i="8"/>
  <c r="O20" i="8"/>
  <c r="O5" i="8"/>
  <c r="O4" i="8"/>
  <c r="O3" i="8"/>
  <c r="O12" i="8"/>
  <c r="O11" i="8"/>
  <c r="O10" i="8"/>
  <c r="O19" i="8"/>
  <c r="O18" i="8"/>
  <c r="O17" i="8"/>
  <c r="O16" i="8"/>
  <c r="O9" i="8"/>
  <c r="O8" i="8"/>
  <c r="O7" i="8"/>
  <c r="O6" i="8"/>
  <c r="O15" i="8"/>
  <c r="O14" i="8"/>
  <c r="O13" i="8"/>
  <c r="M22" i="8"/>
  <c r="M21" i="8"/>
  <c r="M20" i="8"/>
  <c r="M5" i="8"/>
  <c r="M4" i="8"/>
  <c r="M3" i="8"/>
  <c r="M12" i="8"/>
  <c r="M11" i="8"/>
  <c r="M10" i="8"/>
  <c r="M19" i="8"/>
  <c r="M18" i="8"/>
  <c r="M17" i="8"/>
  <c r="M16" i="8"/>
  <c r="M9" i="8"/>
  <c r="M8" i="8"/>
  <c r="M7" i="8"/>
  <c r="M6" i="8"/>
  <c r="M15" i="8"/>
  <c r="M14" i="8"/>
  <c r="M13" i="8"/>
  <c r="K22" i="8"/>
  <c r="K21" i="8"/>
  <c r="K20" i="8"/>
  <c r="K5" i="8"/>
  <c r="K4" i="8"/>
  <c r="K3" i="8"/>
  <c r="K12" i="8"/>
  <c r="K11" i="8"/>
  <c r="K10" i="8"/>
  <c r="K19" i="8"/>
  <c r="K18" i="8"/>
  <c r="K17" i="8"/>
  <c r="K16" i="8"/>
  <c r="K9" i="8"/>
  <c r="K8" i="8"/>
  <c r="K7" i="8"/>
  <c r="K6" i="8"/>
  <c r="K15" i="8"/>
  <c r="K14" i="8"/>
  <c r="K13" i="8"/>
  <c r="I22" i="8"/>
  <c r="I21" i="8"/>
  <c r="I20" i="8"/>
  <c r="I5" i="8"/>
  <c r="I4" i="8"/>
  <c r="I3" i="8"/>
  <c r="I12" i="8"/>
  <c r="I11" i="8"/>
  <c r="I10" i="8"/>
  <c r="I19" i="8"/>
  <c r="I18" i="8"/>
  <c r="I17" i="8"/>
  <c r="I16" i="8"/>
  <c r="I9" i="8"/>
  <c r="I8" i="8"/>
  <c r="I7" i="8"/>
  <c r="I6" i="8"/>
  <c r="I15" i="8"/>
  <c r="I14" i="8"/>
  <c r="I13" i="8"/>
  <c r="G22" i="8"/>
  <c r="G21" i="8"/>
  <c r="G20" i="8"/>
  <c r="G5" i="8"/>
  <c r="G4" i="8"/>
  <c r="G3" i="8"/>
  <c r="G12" i="8"/>
  <c r="G11" i="8"/>
  <c r="G10" i="8"/>
  <c r="G19" i="8"/>
  <c r="G18" i="8"/>
  <c r="G17" i="8"/>
  <c r="G16" i="8"/>
  <c r="G9" i="8"/>
  <c r="G8" i="8"/>
  <c r="G7" i="8"/>
  <c r="G6" i="8"/>
  <c r="G15" i="8"/>
  <c r="G14" i="8"/>
  <c r="G13" i="8"/>
  <c r="E22" i="8"/>
  <c r="E21" i="8"/>
  <c r="E20" i="8"/>
  <c r="E5" i="8"/>
  <c r="E4" i="8"/>
  <c r="E3" i="8"/>
  <c r="E12" i="8"/>
  <c r="E11" i="8"/>
  <c r="E10" i="8"/>
  <c r="E19" i="8"/>
  <c r="E18" i="8"/>
  <c r="E17" i="8"/>
  <c r="E16" i="8"/>
  <c r="E9" i="8"/>
  <c r="E8" i="8"/>
  <c r="E7" i="8"/>
  <c r="E6" i="8"/>
  <c r="E15" i="8"/>
  <c r="E14" i="8"/>
  <c r="E13" i="8"/>
  <c r="C22" i="8"/>
  <c r="C21" i="8"/>
  <c r="C20" i="8"/>
  <c r="C5" i="8"/>
  <c r="C4" i="8"/>
  <c r="C3" i="8"/>
  <c r="C12" i="8"/>
  <c r="C11" i="8"/>
  <c r="C10" i="8"/>
  <c r="C19" i="8"/>
  <c r="C18" i="8"/>
  <c r="C17" i="8"/>
  <c r="C16" i="8"/>
  <c r="C9" i="8"/>
  <c r="C8" i="8"/>
  <c r="C7" i="8"/>
  <c r="C6" i="8"/>
  <c r="C15" i="8"/>
  <c r="C14" i="8"/>
  <c r="C13" i="8"/>
  <c r="G22" i="7"/>
  <c r="G21" i="7"/>
  <c r="G20" i="7"/>
  <c r="G5" i="7"/>
  <c r="G4" i="7"/>
  <c r="G3" i="7"/>
  <c r="G12" i="7"/>
  <c r="G11" i="7"/>
  <c r="G10" i="7"/>
  <c r="G19" i="7"/>
  <c r="G18" i="7"/>
  <c r="G17" i="7"/>
  <c r="G16" i="7"/>
  <c r="G9" i="7"/>
  <c r="G8" i="7"/>
  <c r="G7" i="7"/>
  <c r="G6" i="7"/>
  <c r="G15" i="7"/>
  <c r="G14" i="7"/>
  <c r="G13" i="7"/>
  <c r="E22" i="7"/>
  <c r="E21" i="7"/>
  <c r="E20" i="7"/>
  <c r="E5" i="7"/>
  <c r="E4" i="7"/>
  <c r="E3" i="7"/>
  <c r="E12" i="7"/>
  <c r="E11" i="7"/>
  <c r="E10" i="7"/>
  <c r="E19" i="7"/>
  <c r="E18" i="7"/>
  <c r="E17" i="7"/>
  <c r="E16" i="7"/>
  <c r="E9" i="7"/>
  <c r="E8" i="7"/>
  <c r="E7" i="7"/>
  <c r="E6" i="7"/>
  <c r="E15" i="7"/>
  <c r="E14" i="7"/>
  <c r="E13" i="7"/>
  <c r="C22" i="7"/>
  <c r="C21" i="7"/>
  <c r="C20" i="7"/>
  <c r="C5" i="7"/>
  <c r="C4" i="7"/>
  <c r="C3" i="7"/>
  <c r="C12" i="7"/>
  <c r="C11" i="7"/>
  <c r="C10" i="7"/>
  <c r="C19" i="7"/>
  <c r="C18" i="7"/>
  <c r="C17" i="7"/>
  <c r="C16" i="7"/>
  <c r="C9" i="7"/>
  <c r="C8" i="7"/>
  <c r="C7" i="7"/>
  <c r="C6" i="7"/>
  <c r="C15" i="7"/>
  <c r="C14" i="7"/>
  <c r="C13" i="7"/>
  <c r="Q22" i="6"/>
  <c r="Q21" i="6"/>
  <c r="Q20" i="6"/>
  <c r="Q5" i="6"/>
  <c r="Q4" i="6"/>
  <c r="Q3" i="6"/>
  <c r="Q12" i="6"/>
  <c r="Q11" i="6"/>
  <c r="Q10" i="6"/>
  <c r="Q19" i="6"/>
  <c r="Q18" i="6"/>
  <c r="Q17" i="6"/>
  <c r="Q16" i="6"/>
  <c r="Q9" i="6"/>
  <c r="Q8" i="6"/>
  <c r="Q7" i="6"/>
  <c r="Q6" i="6"/>
  <c r="Q15" i="6"/>
  <c r="Q14" i="6"/>
  <c r="Q13" i="6"/>
  <c r="O22" i="6"/>
  <c r="O21" i="6"/>
  <c r="O20" i="6"/>
  <c r="O5" i="6"/>
  <c r="O4" i="6"/>
  <c r="O3" i="6"/>
  <c r="O12" i="6"/>
  <c r="O11" i="6"/>
  <c r="O10" i="6"/>
  <c r="O19" i="6"/>
  <c r="O18" i="6"/>
  <c r="O17" i="6"/>
  <c r="O16" i="6"/>
  <c r="O9" i="6"/>
  <c r="O8" i="6"/>
  <c r="O7" i="6"/>
  <c r="O6" i="6"/>
  <c r="O15" i="6"/>
  <c r="O14" i="6"/>
  <c r="O13" i="6"/>
  <c r="M22" i="6"/>
  <c r="M21" i="6"/>
  <c r="M20" i="6"/>
  <c r="M5" i="6"/>
  <c r="M4" i="6"/>
  <c r="M3" i="6"/>
  <c r="M12" i="6"/>
  <c r="M11" i="6"/>
  <c r="M10" i="6"/>
  <c r="M19" i="6"/>
  <c r="M18" i="6"/>
  <c r="M17" i="6"/>
  <c r="M16" i="6"/>
  <c r="M9" i="6"/>
  <c r="M8" i="6"/>
  <c r="M7" i="6"/>
  <c r="M6" i="6"/>
  <c r="M15" i="6"/>
  <c r="M14" i="6"/>
  <c r="M13" i="6"/>
  <c r="K22" i="6"/>
  <c r="K21" i="6"/>
  <c r="K20" i="6"/>
  <c r="K5" i="6"/>
  <c r="K4" i="6"/>
  <c r="K3" i="6"/>
  <c r="K12" i="6"/>
  <c r="K11" i="6"/>
  <c r="K10" i="6"/>
  <c r="K19" i="6"/>
  <c r="K18" i="6"/>
  <c r="K17" i="6"/>
  <c r="K16" i="6"/>
  <c r="K9" i="6"/>
  <c r="K8" i="6"/>
  <c r="K7" i="6"/>
  <c r="K6" i="6"/>
  <c r="K15" i="6"/>
  <c r="K14" i="6"/>
  <c r="K13" i="6"/>
  <c r="I22" i="6"/>
  <c r="I21" i="6"/>
  <c r="I20" i="6"/>
  <c r="I5" i="6"/>
  <c r="I4" i="6"/>
  <c r="I3" i="6"/>
  <c r="I12" i="6"/>
  <c r="I11" i="6"/>
  <c r="I10" i="6"/>
  <c r="I19" i="6"/>
  <c r="I18" i="6"/>
  <c r="I17" i="6"/>
  <c r="I16" i="6"/>
  <c r="I9" i="6"/>
  <c r="I8" i="6"/>
  <c r="I7" i="6"/>
  <c r="I6" i="6"/>
  <c r="I15" i="6"/>
  <c r="I14" i="6"/>
  <c r="I13" i="6"/>
  <c r="G22" i="6"/>
  <c r="G21" i="6"/>
  <c r="G20" i="6"/>
  <c r="G5" i="6"/>
  <c r="G4" i="6"/>
  <c r="G3" i="6"/>
  <c r="G12" i="6"/>
  <c r="G11" i="6"/>
  <c r="G10" i="6"/>
  <c r="G19" i="6"/>
  <c r="G18" i="6"/>
  <c r="G17" i="6"/>
  <c r="G16" i="6"/>
  <c r="G9" i="6"/>
  <c r="G8" i="6"/>
  <c r="G7" i="6"/>
  <c r="G6" i="6"/>
  <c r="G15" i="6"/>
  <c r="G14" i="6"/>
  <c r="G13" i="6"/>
  <c r="E22" i="6"/>
  <c r="E21" i="6"/>
  <c r="E20" i="6"/>
  <c r="E5" i="6"/>
  <c r="E4" i="6"/>
  <c r="E3" i="6"/>
  <c r="E12" i="6"/>
  <c r="E11" i="6"/>
  <c r="E10" i="6"/>
  <c r="E19" i="6"/>
  <c r="E18" i="6"/>
  <c r="E17" i="6"/>
  <c r="E16" i="6"/>
  <c r="E9" i="6"/>
  <c r="E8" i="6"/>
  <c r="E7" i="6"/>
  <c r="E6" i="6"/>
  <c r="E15" i="6"/>
  <c r="E14" i="6"/>
  <c r="E13" i="6"/>
  <c r="C22" i="6"/>
  <c r="C21" i="6"/>
  <c r="C20" i="6"/>
  <c r="C5" i="6"/>
  <c r="C4" i="6"/>
  <c r="C3" i="6"/>
  <c r="C12" i="6"/>
  <c r="C11" i="6"/>
  <c r="C10" i="6"/>
  <c r="C19" i="6"/>
  <c r="C18" i="6"/>
  <c r="C17" i="6"/>
  <c r="C16" i="6"/>
  <c r="C9" i="6"/>
  <c r="C8" i="6"/>
  <c r="C7" i="6"/>
  <c r="C6" i="6"/>
  <c r="C15" i="6"/>
  <c r="C14" i="6"/>
  <c r="C13" i="6"/>
  <c r="E22" i="4"/>
  <c r="E21" i="4"/>
  <c r="E20" i="4"/>
  <c r="E5" i="4"/>
  <c r="E4" i="4"/>
  <c r="E3" i="4"/>
  <c r="E12" i="4"/>
  <c r="E11" i="4"/>
  <c r="E10" i="4"/>
  <c r="E19" i="4"/>
  <c r="E18" i="4"/>
  <c r="E17" i="4"/>
  <c r="E16" i="4"/>
  <c r="E9" i="4"/>
  <c r="E8" i="4"/>
  <c r="E7" i="4"/>
  <c r="E6" i="4"/>
  <c r="E15" i="4"/>
  <c r="E14" i="4"/>
  <c r="E13" i="4"/>
  <c r="C22" i="4"/>
  <c r="C21" i="4"/>
  <c r="C20" i="4"/>
  <c r="C5" i="4"/>
  <c r="C4" i="4"/>
  <c r="C3" i="4"/>
  <c r="C12" i="4"/>
  <c r="C11" i="4"/>
  <c r="C10" i="4"/>
  <c r="C19" i="4"/>
  <c r="C18" i="4"/>
  <c r="C17" i="4"/>
  <c r="C16" i="4"/>
  <c r="C9" i="4"/>
  <c r="C8" i="4"/>
  <c r="C7" i="4"/>
  <c r="C6" i="4"/>
  <c r="C15" i="4"/>
  <c r="C14" i="4"/>
  <c r="C13" i="4"/>
  <c r="C2" i="3"/>
</calcChain>
</file>

<file path=xl/sharedStrings.xml><?xml version="1.0" encoding="utf-8"?>
<sst xmlns="http://schemas.openxmlformats.org/spreadsheetml/2006/main" count="169" uniqueCount="56">
  <si>
    <t>Framework</t>
  </si>
  <si>
    <t>Total (96)</t>
  </si>
  <si>
    <t>Total files coded (3 files no data for coding)</t>
  </si>
  <si>
    <t>****using 93 files (contributing data for coding)</t>
  </si>
  <si>
    <t>Data collection infra</t>
  </si>
  <si>
    <t>Data management and analysis infra</t>
  </si>
  <si>
    <t>PILLAR 2. WORKFORCE</t>
  </si>
  <si>
    <t>HR Staffing initiatives</t>
  </si>
  <si>
    <t>Mentoring structures</t>
  </si>
  <si>
    <t>Training mechanisms</t>
  </si>
  <si>
    <t xml:space="preserve">Culture and leadership </t>
  </si>
  <si>
    <t>Organisational structures</t>
  </si>
  <si>
    <t>Regulations and standards</t>
  </si>
  <si>
    <t>Evidence surveillance infra</t>
  </si>
  <si>
    <t>Evidence synthesis infra</t>
  </si>
  <si>
    <t xml:space="preserve">Consultation </t>
  </si>
  <si>
    <t>Collaboration and partnership</t>
  </si>
  <si>
    <t>PILLAR 6. CROSS-CUTTING INFRA</t>
  </si>
  <si>
    <t>Communication systems</t>
  </si>
  <si>
    <t>Funding and resources</t>
  </si>
  <si>
    <t>Personnel &amp; expertise</t>
  </si>
  <si>
    <t xml:space="preserve">Tools </t>
  </si>
  <si>
    <t>Variable: Income country</t>
  </si>
  <si>
    <t>High (81)</t>
  </si>
  <si>
    <t xml:space="preserve"> Low.Middle (7)</t>
  </si>
  <si>
    <t>HIC and LMIC (7)</t>
  </si>
  <si>
    <t xml:space="preserve"> No information (1)</t>
  </si>
  <si>
    <t>Variable: Applied in LMIC</t>
  </si>
  <si>
    <t>Applied in LMIC = Yes (16)</t>
  </si>
  <si>
    <t>Applied in LMIC = No (80)</t>
  </si>
  <si>
    <t>Variable: Audience</t>
  </si>
  <si>
    <t>Academics (3)</t>
  </si>
  <si>
    <t>Public Health practitioner (5)</t>
  </si>
  <si>
    <t>Clinicians (45)</t>
  </si>
  <si>
    <t>Multiple (32)</t>
  </si>
  <si>
    <t>School teachers (1)</t>
  </si>
  <si>
    <t>Business people (3)</t>
  </si>
  <si>
    <t>Implementation support practitioners (1)</t>
  </si>
  <si>
    <t>Governments/ Policymakers (6)</t>
  </si>
  <si>
    <t xml:space="preserve">Variable: Policy </t>
  </si>
  <si>
    <t>National or State policy, regulation, law (11)</t>
  </si>
  <si>
    <t>Local or Organisational policy, program, guideline (63)</t>
  </si>
  <si>
    <t>Both (22)</t>
  </si>
  <si>
    <t>Variable: Purpose of the framework</t>
  </si>
  <si>
    <t>Equity (2)</t>
  </si>
  <si>
    <t xml:space="preserve"> Implementation (68)</t>
  </si>
  <si>
    <t>Scale-up (7)</t>
  </si>
  <si>
    <t>Sustainability (3)</t>
  </si>
  <si>
    <t>LHS (11)</t>
  </si>
  <si>
    <t>De-adoption (1)</t>
  </si>
  <si>
    <t>Adapting (2)</t>
  </si>
  <si>
    <t>Multiple (2)</t>
  </si>
  <si>
    <t>PILLAR 1. ENGAGEMENT</t>
  </si>
  <si>
    <t xml:space="preserve">PILLAR 3. EVIDENCE </t>
  </si>
  <si>
    <t>PILLAR 4. DATA COLLECTION</t>
  </si>
  <si>
    <t>PILLAR 5. GOVERNANCE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</si>
</sst>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indexed="67"/>
        <bgColor indexed="9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0" fontId="1" fillId="0" borderId="1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0" fontId="1" fillId="0" borderId="9" xfId="0" applyNumberFormat="1" applyFont="1" applyBorder="1"/>
    <xf numFmtId="10" fontId="1" fillId="0" borderId="1" xfId="0" applyNumberFormat="1" applyFont="1" applyBorder="1"/>
    <xf numFmtId="0" fontId="1" fillId="0" borderId="0" xfId="0" applyFont="1"/>
    <xf numFmtId="0" fontId="2" fillId="0" borderId="0" xfId="0" applyFont="1"/>
    <xf numFmtId="0" fontId="1" fillId="5" borderId="11" xfId="0" applyFont="1" applyFill="1" applyBorder="1"/>
    <xf numFmtId="0" fontId="1" fillId="6" borderId="12" xfId="0" applyFont="1" applyFill="1" applyBorder="1" applyAlignment="1">
      <alignment horizontal="right" vertical="top"/>
    </xf>
    <xf numFmtId="10" fontId="1" fillId="6" borderId="12" xfId="0" applyNumberFormat="1" applyFont="1" applyFill="1" applyBorder="1"/>
    <xf numFmtId="0" fontId="1" fillId="8" borderId="1" xfId="0" applyFont="1" applyFill="1" applyBorder="1"/>
    <xf numFmtId="0" fontId="1" fillId="8" borderId="0" xfId="0" applyFont="1" applyFill="1"/>
    <xf numFmtId="0" fontId="1" fillId="8" borderId="0" xfId="0" applyFont="1" applyFill="1" applyAlignment="1">
      <alignment wrapText="1"/>
    </xf>
    <xf numFmtId="10" fontId="1" fillId="0" borderId="3" xfId="0" applyNumberFormat="1" applyFont="1" applyBorder="1" applyAlignment="1">
      <alignment horizontal="right" vertical="top"/>
    </xf>
    <xf numFmtId="10" fontId="1" fillId="0" borderId="4" xfId="0" applyNumberFormat="1" applyFont="1" applyBorder="1" applyAlignment="1">
      <alignment horizontal="right" vertical="top"/>
    </xf>
    <xf numFmtId="0" fontId="1" fillId="8" borderId="14" xfId="0" applyFont="1" applyFill="1" applyBorder="1"/>
    <xf numFmtId="0" fontId="1" fillId="0" borderId="0" xfId="0" applyFont="1" applyAlignment="1">
      <alignment wrapText="1"/>
    </xf>
    <xf numFmtId="0" fontId="1" fillId="0" borderId="13" xfId="0" applyFont="1" applyBorder="1"/>
    <xf numFmtId="0" fontId="1" fillId="0" borderId="14" xfId="0" applyFont="1" applyBorder="1"/>
    <xf numFmtId="0" fontId="1" fillId="0" borderId="1" xfId="0" applyFont="1" applyBorder="1"/>
    <xf numFmtId="10" fontId="1" fillId="0" borderId="0" xfId="0" applyNumberFormat="1" applyFont="1"/>
    <xf numFmtId="0" fontId="1" fillId="0" borderId="12" xfId="0" applyFont="1" applyBorder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1" fillId="0" borderId="10" xfId="0" applyFont="1" applyFill="1" applyBorder="1"/>
    <xf numFmtId="0" fontId="1" fillId="0" borderId="2" xfId="0" applyFont="1" applyFill="1" applyBorder="1"/>
    <xf numFmtId="0" fontId="0" fillId="0" borderId="1" xfId="0" applyFont="1" applyBorder="1" applyAlignment="1">
      <alignment horizontal="right" vertical="top"/>
    </xf>
    <xf numFmtId="10" fontId="0" fillId="0" borderId="1" xfId="0" applyNumberFormat="1" applyFont="1" applyBorder="1" applyAlignment="1">
      <alignment horizontal="right" vertical="top"/>
    </xf>
    <xf numFmtId="0" fontId="1" fillId="3" borderId="1" xfId="0" applyFont="1" applyFill="1" applyBorder="1"/>
    <xf numFmtId="0" fontId="2" fillId="4" borderId="0" xfId="0" applyFont="1" applyFill="1"/>
    <xf numFmtId="0" fontId="2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/>
    <xf numFmtId="0" fontId="2" fillId="7" borderId="5" xfId="0" applyFont="1" applyFill="1" applyBorder="1" applyAlignment="1"/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/>
    <xf numFmtId="0" fontId="2" fillId="7" borderId="8" xfId="0" applyFont="1" applyFill="1" applyBorder="1" applyAlignment="1"/>
    <xf numFmtId="0" fontId="2" fillId="7" borderId="4" xfId="0" applyFont="1" applyFill="1" applyBorder="1" applyAlignment="1"/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99FF66"/>
      <color rgb="FF33CC33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86AB-6B1C-42CE-9CEA-67DBC616E95E}">
  <sheetPr>
    <outlinePr summaryBelow="0"/>
  </sheetPr>
  <dimension ref="A1:C25"/>
  <sheetViews>
    <sheetView tabSelected="1" zoomScaleNormal="100" workbookViewId="0">
      <selection activeCell="A28" sqref="A28"/>
    </sheetView>
  </sheetViews>
  <sheetFormatPr defaultColWidth="9.140625" defaultRowHeight="15" x14ac:dyDescent="0.25"/>
  <cols>
    <col min="1" max="1" width="53.85546875" style="6" customWidth="1"/>
    <col min="2" max="2" width="9.28515625" style="6" customWidth="1"/>
    <col min="3" max="16384" width="9.140625" style="6"/>
  </cols>
  <sheetData>
    <row r="1" spans="1:3" ht="15" customHeight="1" x14ac:dyDescent="0.25">
      <c r="A1" s="29" t="s">
        <v>0</v>
      </c>
      <c r="B1" s="30" t="s">
        <v>1</v>
      </c>
      <c r="C1" s="30"/>
    </row>
    <row r="2" spans="1:3" ht="15" customHeight="1" x14ac:dyDescent="0.25">
      <c r="A2" s="8" t="s">
        <v>2</v>
      </c>
      <c r="B2" s="9">
        <v>93</v>
      </c>
      <c r="C2" s="10">
        <f>B2/96</f>
        <v>0.96875</v>
      </c>
    </row>
    <row r="3" spans="1:3" ht="15" customHeight="1" x14ac:dyDescent="0.25">
      <c r="A3" s="31" t="s">
        <v>3</v>
      </c>
      <c r="B3" s="32"/>
      <c r="C3" s="33"/>
    </row>
    <row r="4" spans="1:3" s="7" customFormat="1" x14ac:dyDescent="0.25">
      <c r="A4" s="25" t="s">
        <v>52</v>
      </c>
      <c r="B4" s="2">
        <v>65</v>
      </c>
      <c r="C4" s="5">
        <f>B4/93</f>
        <v>0.69892473118279574</v>
      </c>
    </row>
    <row r="5" spans="1:3" s="7" customFormat="1" x14ac:dyDescent="0.25">
      <c r="A5" s="25" t="s">
        <v>15</v>
      </c>
      <c r="B5" s="2">
        <v>22</v>
      </c>
      <c r="C5" s="5">
        <f>B5/93</f>
        <v>0.23655913978494625</v>
      </c>
    </row>
    <row r="6" spans="1:3" s="7" customFormat="1" x14ac:dyDescent="0.25">
      <c r="A6" s="25" t="s">
        <v>16</v>
      </c>
      <c r="B6" s="2">
        <v>62</v>
      </c>
      <c r="C6" s="5">
        <f>B6/93</f>
        <v>0.66666666666666663</v>
      </c>
    </row>
    <row r="7" spans="1:3" s="7" customFormat="1" x14ac:dyDescent="0.25">
      <c r="A7" s="25" t="s">
        <v>6</v>
      </c>
      <c r="B7" s="2">
        <v>59</v>
      </c>
      <c r="C7" s="5">
        <f>B7/93</f>
        <v>0.63440860215053763</v>
      </c>
    </row>
    <row r="8" spans="1:3" x14ac:dyDescent="0.25">
      <c r="A8" s="25" t="s">
        <v>7</v>
      </c>
      <c r="B8" s="2">
        <v>27</v>
      </c>
      <c r="C8" s="5">
        <f>B8/93</f>
        <v>0.29032258064516131</v>
      </c>
    </row>
    <row r="9" spans="1:3" x14ac:dyDescent="0.25">
      <c r="A9" s="25" t="s">
        <v>8</v>
      </c>
      <c r="B9" s="2">
        <v>20</v>
      </c>
      <c r="C9" s="5">
        <f>B9/93</f>
        <v>0.21505376344086022</v>
      </c>
    </row>
    <row r="10" spans="1:3" x14ac:dyDescent="0.25">
      <c r="A10" s="25" t="s">
        <v>9</v>
      </c>
      <c r="B10" s="2">
        <v>54</v>
      </c>
      <c r="C10" s="5">
        <f>B10/93</f>
        <v>0.58064516129032262</v>
      </c>
    </row>
    <row r="11" spans="1:3" s="7" customFormat="1" x14ac:dyDescent="0.25">
      <c r="A11" s="25" t="s">
        <v>53</v>
      </c>
      <c r="B11" s="2">
        <v>48</v>
      </c>
      <c r="C11" s="5">
        <f>B11/93</f>
        <v>0.5161290322580645</v>
      </c>
    </row>
    <row r="12" spans="1:3" x14ac:dyDescent="0.25">
      <c r="A12" s="25" t="s">
        <v>13</v>
      </c>
      <c r="B12" s="2">
        <v>44</v>
      </c>
      <c r="C12" s="5">
        <f>B12/93</f>
        <v>0.4731182795698925</v>
      </c>
    </row>
    <row r="13" spans="1:3" x14ac:dyDescent="0.25">
      <c r="A13" s="25" t="s">
        <v>14</v>
      </c>
      <c r="B13" s="2">
        <v>22</v>
      </c>
      <c r="C13" s="5">
        <f>B13/93</f>
        <v>0.23655913978494625</v>
      </c>
    </row>
    <row r="14" spans="1:3" s="7" customFormat="1" x14ac:dyDescent="0.25">
      <c r="A14" s="24" t="s">
        <v>54</v>
      </c>
      <c r="B14" s="2">
        <v>61</v>
      </c>
      <c r="C14" s="4">
        <f>B14/93</f>
        <v>0.65591397849462363</v>
      </c>
    </row>
    <row r="15" spans="1:3" s="7" customFormat="1" x14ac:dyDescent="0.25">
      <c r="A15" s="24" t="s">
        <v>4</v>
      </c>
      <c r="B15" s="2">
        <v>57</v>
      </c>
      <c r="C15" s="5">
        <f t="shared" ref="C15:C25" si="0">B15/93</f>
        <v>0.61290322580645162</v>
      </c>
    </row>
    <row r="16" spans="1:3" s="7" customFormat="1" x14ac:dyDescent="0.25">
      <c r="A16" s="24" t="s">
        <v>5</v>
      </c>
      <c r="B16" s="2">
        <v>45</v>
      </c>
      <c r="C16" s="5">
        <f t="shared" si="0"/>
        <v>0.4838709677419355</v>
      </c>
    </row>
    <row r="17" spans="1:3" s="7" customFormat="1" x14ac:dyDescent="0.25">
      <c r="A17" s="25" t="s">
        <v>55</v>
      </c>
      <c r="B17" s="2">
        <v>77</v>
      </c>
      <c r="C17" s="5">
        <f t="shared" si="0"/>
        <v>0.82795698924731187</v>
      </c>
    </row>
    <row r="18" spans="1:3" s="7" customFormat="1" x14ac:dyDescent="0.25">
      <c r="A18" s="25" t="s">
        <v>10</v>
      </c>
      <c r="B18" s="2">
        <v>61</v>
      </c>
      <c r="C18" s="5">
        <f t="shared" si="0"/>
        <v>0.65591397849462363</v>
      </c>
    </row>
    <row r="19" spans="1:3" x14ac:dyDescent="0.25">
      <c r="A19" s="25" t="s">
        <v>11</v>
      </c>
      <c r="B19" s="2">
        <v>52</v>
      </c>
      <c r="C19" s="5">
        <f t="shared" si="0"/>
        <v>0.55913978494623651</v>
      </c>
    </row>
    <row r="20" spans="1:3" x14ac:dyDescent="0.25">
      <c r="A20" s="25" t="s">
        <v>12</v>
      </c>
      <c r="B20" s="2">
        <v>41</v>
      </c>
      <c r="C20" s="5">
        <f t="shared" si="0"/>
        <v>0.44086021505376344</v>
      </c>
    </row>
    <row r="21" spans="1:3" s="7" customFormat="1" x14ac:dyDescent="0.25">
      <c r="A21" s="25" t="s">
        <v>17</v>
      </c>
      <c r="B21" s="2">
        <v>88</v>
      </c>
      <c r="C21" s="5">
        <f t="shared" si="0"/>
        <v>0.94623655913978499</v>
      </c>
    </row>
    <row r="22" spans="1:3" s="7" customFormat="1" x14ac:dyDescent="0.25">
      <c r="A22" s="25" t="s">
        <v>18</v>
      </c>
      <c r="B22" s="2">
        <v>71</v>
      </c>
      <c r="C22" s="5">
        <f t="shared" si="0"/>
        <v>0.76344086021505375</v>
      </c>
    </row>
    <row r="23" spans="1:3" s="7" customFormat="1" x14ac:dyDescent="0.25">
      <c r="A23" s="25" t="s">
        <v>19</v>
      </c>
      <c r="B23" s="2">
        <v>60</v>
      </c>
      <c r="C23" s="5">
        <f t="shared" si="0"/>
        <v>0.64516129032258063</v>
      </c>
    </row>
    <row r="24" spans="1:3" s="7" customFormat="1" x14ac:dyDescent="0.25">
      <c r="A24" s="25" t="s">
        <v>20</v>
      </c>
      <c r="B24" s="2">
        <v>73</v>
      </c>
      <c r="C24" s="5">
        <f t="shared" si="0"/>
        <v>0.78494623655913975</v>
      </c>
    </row>
    <row r="25" spans="1:3" s="7" customFormat="1" x14ac:dyDescent="0.25">
      <c r="A25" s="25" t="s">
        <v>21</v>
      </c>
      <c r="B25" s="2">
        <v>65</v>
      </c>
      <c r="C25" s="5">
        <f t="shared" si="0"/>
        <v>0.69892473118279574</v>
      </c>
    </row>
  </sheetData>
  <mergeCells count="2">
    <mergeCell ref="B1:C1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5"/>
  <sheetViews>
    <sheetView zoomScaleNormal="100" workbookViewId="0">
      <selection activeCell="C35" sqref="C35"/>
    </sheetView>
  </sheetViews>
  <sheetFormatPr defaultColWidth="9.140625" defaultRowHeight="15" x14ac:dyDescent="0.25"/>
  <cols>
    <col min="1" max="1" width="37.85546875" style="6" customWidth="1"/>
    <col min="2" max="2" width="9.85546875" style="6" customWidth="1"/>
    <col min="3" max="3" width="9.28515625" style="6" customWidth="1"/>
    <col min="4" max="4" width="8.140625" style="6" customWidth="1"/>
    <col min="5" max="5" width="8.85546875" style="6" customWidth="1"/>
    <col min="6" max="6" width="8.28515625" style="6" customWidth="1"/>
    <col min="7" max="8" width="10.140625" style="6" customWidth="1"/>
    <col min="9" max="9" width="9.140625" style="21" customWidth="1"/>
    <col min="10" max="16384" width="9.140625" style="6"/>
  </cols>
  <sheetData>
    <row r="1" spans="1:9" x14ac:dyDescent="0.25">
      <c r="A1" s="36" t="s">
        <v>22</v>
      </c>
      <c r="B1" s="37"/>
      <c r="C1" s="37"/>
      <c r="D1" s="37"/>
      <c r="E1" s="37"/>
      <c r="F1" s="37"/>
      <c r="G1" s="37"/>
      <c r="H1" s="37"/>
      <c r="I1" s="38"/>
    </row>
    <row r="2" spans="1:9" ht="24" customHeight="1" x14ac:dyDescent="0.25">
      <c r="A2" s="11"/>
      <c r="B2" s="34" t="s">
        <v>23</v>
      </c>
      <c r="C2" s="34"/>
      <c r="D2" s="34" t="s">
        <v>24</v>
      </c>
      <c r="E2" s="34"/>
      <c r="F2" s="34" t="s">
        <v>25</v>
      </c>
      <c r="G2" s="34"/>
      <c r="H2" s="35" t="s">
        <v>26</v>
      </c>
      <c r="I2" s="35"/>
    </row>
    <row r="3" spans="1:9" x14ac:dyDescent="0.25">
      <c r="A3" s="28" t="s">
        <v>52</v>
      </c>
      <c r="B3" s="3">
        <v>53</v>
      </c>
      <c r="C3" s="1">
        <f>B3/81</f>
        <v>0.65432098765432101</v>
      </c>
      <c r="D3" s="3">
        <v>5</v>
      </c>
      <c r="E3" s="1">
        <f>D3/7</f>
        <v>0.7142857142857143</v>
      </c>
      <c r="F3" s="3">
        <v>6</v>
      </c>
      <c r="G3" s="1">
        <f>F3/7</f>
        <v>0.8571428571428571</v>
      </c>
      <c r="H3" s="3">
        <v>1</v>
      </c>
      <c r="I3" s="5">
        <f>H3/1</f>
        <v>1</v>
      </c>
    </row>
    <row r="4" spans="1:9" x14ac:dyDescent="0.25">
      <c r="A4" s="28" t="s">
        <v>15</v>
      </c>
      <c r="B4" s="3">
        <v>19</v>
      </c>
      <c r="C4" s="1">
        <f>B4/81</f>
        <v>0.23456790123456789</v>
      </c>
      <c r="D4" s="3">
        <v>2</v>
      </c>
      <c r="E4" s="1">
        <f>D4/7</f>
        <v>0.2857142857142857</v>
      </c>
      <c r="F4" s="3">
        <v>1</v>
      </c>
      <c r="G4" s="1">
        <f>F4/7</f>
        <v>0.14285714285714285</v>
      </c>
      <c r="H4" s="3">
        <v>0</v>
      </c>
      <c r="I4" s="5">
        <f>H4/1</f>
        <v>0</v>
      </c>
    </row>
    <row r="5" spans="1:9" x14ac:dyDescent="0.25">
      <c r="A5" s="28" t="s">
        <v>16</v>
      </c>
      <c r="B5" s="3">
        <v>50</v>
      </c>
      <c r="C5" s="1">
        <f>B5/81</f>
        <v>0.61728395061728392</v>
      </c>
      <c r="D5" s="3">
        <v>5</v>
      </c>
      <c r="E5" s="1">
        <f>D5/7</f>
        <v>0.7142857142857143</v>
      </c>
      <c r="F5" s="3">
        <v>6</v>
      </c>
      <c r="G5" s="1">
        <f>F5/7</f>
        <v>0.8571428571428571</v>
      </c>
      <c r="H5" s="3">
        <v>1</v>
      </c>
      <c r="I5" s="5">
        <f>H5/1</f>
        <v>1</v>
      </c>
    </row>
    <row r="6" spans="1:9" x14ac:dyDescent="0.25">
      <c r="A6" s="28" t="s">
        <v>6</v>
      </c>
      <c r="B6" s="3">
        <v>49</v>
      </c>
      <c r="C6" s="1">
        <f>B6/81</f>
        <v>0.60493827160493829</v>
      </c>
      <c r="D6" s="3">
        <v>3</v>
      </c>
      <c r="E6" s="1">
        <f>D6/7</f>
        <v>0.42857142857142855</v>
      </c>
      <c r="F6" s="3">
        <v>6</v>
      </c>
      <c r="G6" s="1">
        <f>F6/7</f>
        <v>0.8571428571428571</v>
      </c>
      <c r="H6" s="3">
        <v>1</v>
      </c>
      <c r="I6" s="5">
        <f>H6/1</f>
        <v>1</v>
      </c>
    </row>
    <row r="7" spans="1:9" x14ac:dyDescent="0.25">
      <c r="A7" s="28" t="s">
        <v>7</v>
      </c>
      <c r="B7" s="3">
        <v>23</v>
      </c>
      <c r="C7" s="1">
        <f>B7/81</f>
        <v>0.2839506172839506</v>
      </c>
      <c r="D7" s="3">
        <v>1</v>
      </c>
      <c r="E7" s="1">
        <f>D7/7</f>
        <v>0.14285714285714285</v>
      </c>
      <c r="F7" s="3">
        <v>2</v>
      </c>
      <c r="G7" s="1">
        <f>F7/7</f>
        <v>0.2857142857142857</v>
      </c>
      <c r="H7" s="3">
        <v>1</v>
      </c>
      <c r="I7" s="5">
        <f>H7/1</f>
        <v>1</v>
      </c>
    </row>
    <row r="8" spans="1:9" x14ac:dyDescent="0.25">
      <c r="A8" s="28" t="s">
        <v>8</v>
      </c>
      <c r="B8" s="3">
        <v>19</v>
      </c>
      <c r="C8" s="1">
        <f>B8/81</f>
        <v>0.23456790123456789</v>
      </c>
      <c r="D8" s="3">
        <v>1</v>
      </c>
      <c r="E8" s="1">
        <f>D8/7</f>
        <v>0.14285714285714285</v>
      </c>
      <c r="F8" s="3">
        <v>0</v>
      </c>
      <c r="G8" s="1">
        <f>F8/7</f>
        <v>0</v>
      </c>
      <c r="H8" s="3">
        <v>0</v>
      </c>
      <c r="I8" s="5">
        <f>H8/1</f>
        <v>0</v>
      </c>
    </row>
    <row r="9" spans="1:9" x14ac:dyDescent="0.25">
      <c r="A9" s="28" t="s">
        <v>9</v>
      </c>
      <c r="B9" s="3">
        <v>44</v>
      </c>
      <c r="C9" s="1">
        <f>B9/81</f>
        <v>0.54320987654320985</v>
      </c>
      <c r="D9" s="3">
        <v>3</v>
      </c>
      <c r="E9" s="1">
        <f>D9/7</f>
        <v>0.42857142857142855</v>
      </c>
      <c r="F9" s="3">
        <v>6</v>
      </c>
      <c r="G9" s="1">
        <f>F9/7</f>
        <v>0.8571428571428571</v>
      </c>
      <c r="H9" s="3">
        <v>1</v>
      </c>
      <c r="I9" s="5">
        <f>H9/1</f>
        <v>1</v>
      </c>
    </row>
    <row r="10" spans="1:9" x14ac:dyDescent="0.25">
      <c r="A10" s="28" t="s">
        <v>53</v>
      </c>
      <c r="B10" s="3">
        <v>40</v>
      </c>
      <c r="C10" s="1">
        <f>B10/81</f>
        <v>0.49382716049382713</v>
      </c>
      <c r="D10" s="26">
        <v>2</v>
      </c>
      <c r="E10" s="27">
        <f>D10/7</f>
        <v>0.2857142857142857</v>
      </c>
      <c r="F10" s="26">
        <v>5</v>
      </c>
      <c r="G10" s="27">
        <f>F10/7</f>
        <v>0.7142857142857143</v>
      </c>
      <c r="H10" s="3">
        <v>1</v>
      </c>
      <c r="I10" s="5">
        <f>H10/1</f>
        <v>1</v>
      </c>
    </row>
    <row r="11" spans="1:9" x14ac:dyDescent="0.25">
      <c r="A11" s="28" t="s">
        <v>13</v>
      </c>
      <c r="B11" s="3">
        <v>36</v>
      </c>
      <c r="C11" s="1">
        <f>B11/81</f>
        <v>0.44444444444444442</v>
      </c>
      <c r="D11" s="26">
        <v>2</v>
      </c>
      <c r="E11" s="27">
        <f>D11/7</f>
        <v>0.2857142857142857</v>
      </c>
      <c r="F11" s="26">
        <v>5</v>
      </c>
      <c r="G11" s="27">
        <f>F11/7</f>
        <v>0.7142857142857143</v>
      </c>
      <c r="H11" s="3">
        <v>1</v>
      </c>
      <c r="I11" s="5">
        <f>H11/1</f>
        <v>1</v>
      </c>
    </row>
    <row r="12" spans="1:9" x14ac:dyDescent="0.25">
      <c r="A12" s="28" t="s">
        <v>14</v>
      </c>
      <c r="B12" s="3">
        <v>18</v>
      </c>
      <c r="C12" s="1">
        <f>B12/81</f>
        <v>0.22222222222222221</v>
      </c>
      <c r="D12" s="3">
        <v>1</v>
      </c>
      <c r="E12" s="1">
        <f>D12/7</f>
        <v>0.14285714285714285</v>
      </c>
      <c r="F12" s="3">
        <v>2</v>
      </c>
      <c r="G12" s="1">
        <f>F12/7</f>
        <v>0.2857142857142857</v>
      </c>
      <c r="H12" s="3">
        <v>1</v>
      </c>
      <c r="I12" s="5">
        <f>H12/1</f>
        <v>1</v>
      </c>
    </row>
    <row r="13" spans="1:9" x14ac:dyDescent="0.25">
      <c r="A13" s="28" t="s">
        <v>54</v>
      </c>
      <c r="B13" s="3">
        <v>53</v>
      </c>
      <c r="C13" s="1">
        <f>B13/81</f>
        <v>0.65432098765432101</v>
      </c>
      <c r="D13" s="3">
        <v>3</v>
      </c>
      <c r="E13" s="1">
        <f>D13/7</f>
        <v>0.42857142857142855</v>
      </c>
      <c r="F13" s="3">
        <v>4</v>
      </c>
      <c r="G13" s="1">
        <f>F13/7</f>
        <v>0.5714285714285714</v>
      </c>
      <c r="H13" s="3">
        <v>1</v>
      </c>
      <c r="I13" s="5">
        <f>H13/1</f>
        <v>1</v>
      </c>
    </row>
    <row r="14" spans="1:9" x14ac:dyDescent="0.25">
      <c r="A14" s="28" t="s">
        <v>4</v>
      </c>
      <c r="B14" s="3">
        <v>50</v>
      </c>
      <c r="C14" s="1">
        <f>B14/81</f>
        <v>0.61728395061728392</v>
      </c>
      <c r="D14" s="3">
        <v>3</v>
      </c>
      <c r="E14" s="1">
        <f>D14/7</f>
        <v>0.42857142857142855</v>
      </c>
      <c r="F14" s="3">
        <v>3</v>
      </c>
      <c r="G14" s="1">
        <f>F14/7</f>
        <v>0.42857142857142855</v>
      </c>
      <c r="H14" s="3">
        <v>1</v>
      </c>
      <c r="I14" s="5">
        <f>H14/1</f>
        <v>1</v>
      </c>
    </row>
    <row r="15" spans="1:9" x14ac:dyDescent="0.25">
      <c r="A15" s="28" t="s">
        <v>5</v>
      </c>
      <c r="B15" s="3">
        <v>40</v>
      </c>
      <c r="C15" s="1">
        <f>B15/81</f>
        <v>0.49382716049382713</v>
      </c>
      <c r="D15" s="3">
        <v>2</v>
      </c>
      <c r="E15" s="1">
        <f>D15/7</f>
        <v>0.2857142857142857</v>
      </c>
      <c r="F15" s="3">
        <v>2</v>
      </c>
      <c r="G15" s="1">
        <f>F15/7</f>
        <v>0.2857142857142857</v>
      </c>
      <c r="H15" s="3">
        <v>1</v>
      </c>
      <c r="I15" s="5">
        <f>H15/1</f>
        <v>1</v>
      </c>
    </row>
    <row r="16" spans="1:9" x14ac:dyDescent="0.25">
      <c r="A16" s="28" t="s">
        <v>55</v>
      </c>
      <c r="B16" s="3">
        <v>66</v>
      </c>
      <c r="C16" s="1">
        <f t="shared" ref="C16:C24" si="0">B16/81</f>
        <v>0.81481481481481477</v>
      </c>
      <c r="D16" s="3">
        <v>4</v>
      </c>
      <c r="E16" s="1">
        <f t="shared" ref="E16:E24" si="1">D16/7</f>
        <v>0.5714285714285714</v>
      </c>
      <c r="F16" s="3">
        <v>6</v>
      </c>
      <c r="G16" s="1">
        <f t="shared" ref="G16:G21" si="2">F16/7</f>
        <v>0.8571428571428571</v>
      </c>
      <c r="H16" s="3">
        <v>1</v>
      </c>
      <c r="I16" s="5">
        <f t="shared" ref="I16:I24" si="3">H16/1</f>
        <v>1</v>
      </c>
    </row>
    <row r="17" spans="1:9" x14ac:dyDescent="0.25">
      <c r="A17" s="28" t="s">
        <v>10</v>
      </c>
      <c r="B17" s="3">
        <v>51</v>
      </c>
      <c r="C17" s="1">
        <f t="shared" si="0"/>
        <v>0.62962962962962965</v>
      </c>
      <c r="D17" s="3">
        <v>4</v>
      </c>
      <c r="E17" s="1">
        <f t="shared" si="1"/>
        <v>0.5714285714285714</v>
      </c>
      <c r="F17" s="3">
        <v>6</v>
      </c>
      <c r="G17" s="1">
        <f t="shared" si="2"/>
        <v>0.8571428571428571</v>
      </c>
      <c r="H17" s="3">
        <v>0</v>
      </c>
      <c r="I17" s="5">
        <f t="shared" si="3"/>
        <v>0</v>
      </c>
    </row>
    <row r="18" spans="1:9" x14ac:dyDescent="0.25">
      <c r="A18" s="28" t="s">
        <v>11</v>
      </c>
      <c r="B18" s="3">
        <v>45</v>
      </c>
      <c r="C18" s="1">
        <f t="shared" si="0"/>
        <v>0.55555555555555558</v>
      </c>
      <c r="D18" s="3">
        <v>2</v>
      </c>
      <c r="E18" s="1">
        <f t="shared" si="1"/>
        <v>0.2857142857142857</v>
      </c>
      <c r="F18" s="3">
        <v>4</v>
      </c>
      <c r="G18" s="1">
        <f t="shared" si="2"/>
        <v>0.5714285714285714</v>
      </c>
      <c r="H18" s="3">
        <v>1</v>
      </c>
      <c r="I18" s="5">
        <f t="shared" si="3"/>
        <v>1</v>
      </c>
    </row>
    <row r="19" spans="1:9" x14ac:dyDescent="0.25">
      <c r="A19" s="28" t="s">
        <v>12</v>
      </c>
      <c r="B19" s="3">
        <v>34</v>
      </c>
      <c r="C19" s="1">
        <f t="shared" si="0"/>
        <v>0.41975308641975306</v>
      </c>
      <c r="D19" s="3">
        <v>2</v>
      </c>
      <c r="E19" s="1">
        <f t="shared" si="1"/>
        <v>0.2857142857142857</v>
      </c>
      <c r="F19" s="3">
        <v>4</v>
      </c>
      <c r="G19" s="1">
        <f t="shared" si="2"/>
        <v>0.5714285714285714</v>
      </c>
      <c r="H19" s="3">
        <v>1</v>
      </c>
      <c r="I19" s="5">
        <f t="shared" si="3"/>
        <v>1</v>
      </c>
    </row>
    <row r="20" spans="1:9" x14ac:dyDescent="0.25">
      <c r="A20" s="28" t="s">
        <v>17</v>
      </c>
      <c r="B20" s="3">
        <v>75</v>
      </c>
      <c r="C20" s="1">
        <f t="shared" si="0"/>
        <v>0.92592592592592593</v>
      </c>
      <c r="D20" s="3">
        <v>6</v>
      </c>
      <c r="E20" s="1">
        <f t="shared" si="1"/>
        <v>0.8571428571428571</v>
      </c>
      <c r="F20" s="3">
        <v>6</v>
      </c>
      <c r="G20" s="1">
        <f t="shared" si="2"/>
        <v>0.8571428571428571</v>
      </c>
      <c r="H20" s="3">
        <v>1</v>
      </c>
      <c r="I20" s="5">
        <f t="shared" si="3"/>
        <v>1</v>
      </c>
    </row>
    <row r="21" spans="1:9" x14ac:dyDescent="0.25">
      <c r="A21" s="28" t="s">
        <v>18</v>
      </c>
      <c r="B21" s="3">
        <v>60</v>
      </c>
      <c r="C21" s="1">
        <f t="shared" si="0"/>
        <v>0.7407407407407407</v>
      </c>
      <c r="D21" s="3">
        <v>4</v>
      </c>
      <c r="E21" s="1">
        <f t="shared" si="1"/>
        <v>0.5714285714285714</v>
      </c>
      <c r="F21" s="3">
        <v>6</v>
      </c>
      <c r="G21" s="1">
        <f t="shared" si="2"/>
        <v>0.8571428571428571</v>
      </c>
      <c r="H21" s="3">
        <v>1</v>
      </c>
      <c r="I21" s="5">
        <f t="shared" si="3"/>
        <v>1</v>
      </c>
    </row>
    <row r="22" spans="1:9" x14ac:dyDescent="0.25">
      <c r="A22" s="28" t="s">
        <v>19</v>
      </c>
      <c r="B22" s="2">
        <v>50</v>
      </c>
      <c r="C22" s="1">
        <f t="shared" si="0"/>
        <v>0.61728395061728392</v>
      </c>
      <c r="D22" s="3">
        <v>5</v>
      </c>
      <c r="E22" s="1">
        <f t="shared" si="1"/>
        <v>0.7142857142857143</v>
      </c>
      <c r="F22" s="3">
        <v>4</v>
      </c>
      <c r="G22" s="1">
        <f>F22/7</f>
        <v>0.5714285714285714</v>
      </c>
      <c r="H22" s="3">
        <v>1</v>
      </c>
      <c r="I22" s="5">
        <f t="shared" si="3"/>
        <v>1</v>
      </c>
    </row>
    <row r="23" spans="1:9" x14ac:dyDescent="0.25">
      <c r="A23" s="28" t="s">
        <v>20</v>
      </c>
      <c r="B23" s="20">
        <v>62</v>
      </c>
      <c r="C23" s="1">
        <f t="shared" si="0"/>
        <v>0.76543209876543206</v>
      </c>
      <c r="D23" s="3">
        <v>5</v>
      </c>
      <c r="E23" s="1">
        <f t="shared" si="1"/>
        <v>0.7142857142857143</v>
      </c>
      <c r="F23" s="22">
        <v>5</v>
      </c>
      <c r="G23" s="1">
        <f t="shared" ref="G23:G24" si="4">F23/7</f>
        <v>0.7142857142857143</v>
      </c>
      <c r="H23" s="3">
        <v>1</v>
      </c>
      <c r="I23" s="5">
        <f t="shared" si="3"/>
        <v>1</v>
      </c>
    </row>
    <row r="24" spans="1:9" x14ac:dyDescent="0.25">
      <c r="A24" s="28" t="s">
        <v>21</v>
      </c>
      <c r="B24" s="20">
        <v>52</v>
      </c>
      <c r="C24" s="1">
        <f t="shared" si="0"/>
        <v>0.64197530864197527</v>
      </c>
      <c r="D24" s="3">
        <v>6</v>
      </c>
      <c r="E24" s="14">
        <f t="shared" si="1"/>
        <v>0.8571428571428571</v>
      </c>
      <c r="F24" s="3">
        <v>6</v>
      </c>
      <c r="G24" s="15">
        <f t="shared" si="4"/>
        <v>0.8571428571428571</v>
      </c>
      <c r="H24" s="3">
        <v>1</v>
      </c>
      <c r="I24" s="5">
        <f t="shared" si="3"/>
        <v>1</v>
      </c>
    </row>
    <row r="25" spans="1:9" x14ac:dyDescent="0.25">
      <c r="F25" s="23"/>
    </row>
  </sheetData>
  <mergeCells count="5">
    <mergeCell ref="B2:C2"/>
    <mergeCell ref="D2:E2"/>
    <mergeCell ref="F2:G2"/>
    <mergeCell ref="H2:I2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9684-EDA7-4BFF-B27F-B6021149EC74}">
  <dimension ref="A1:E24"/>
  <sheetViews>
    <sheetView workbookViewId="0">
      <selection activeCell="A25" sqref="A25"/>
    </sheetView>
  </sheetViews>
  <sheetFormatPr defaultRowHeight="15" x14ac:dyDescent="0.25"/>
  <cols>
    <col min="1" max="1" width="30.28515625" style="19" customWidth="1"/>
    <col min="2" max="2" width="11.28515625" style="6" customWidth="1"/>
    <col min="3" max="3" width="15.7109375" style="6" customWidth="1"/>
    <col min="4" max="4" width="9.140625" style="6"/>
    <col min="5" max="5" width="16.5703125" style="6" customWidth="1"/>
    <col min="6" max="16384" width="9.140625" style="6"/>
  </cols>
  <sheetData>
    <row r="1" spans="1:5" s="18" customFormat="1" x14ac:dyDescent="0.25">
      <c r="A1" s="36" t="s">
        <v>27</v>
      </c>
      <c r="B1" s="37"/>
      <c r="C1" s="37"/>
      <c r="D1" s="37"/>
      <c r="E1" s="38"/>
    </row>
    <row r="2" spans="1:5" x14ac:dyDescent="0.25">
      <c r="A2" s="16"/>
      <c r="B2" s="39" t="s">
        <v>28</v>
      </c>
      <c r="C2" s="40"/>
      <c r="D2" s="39" t="s">
        <v>29</v>
      </c>
      <c r="E2" s="40"/>
    </row>
    <row r="3" spans="1:5" x14ac:dyDescent="0.25">
      <c r="A3" s="28" t="s">
        <v>52</v>
      </c>
      <c r="B3" s="3">
        <v>13</v>
      </c>
      <c r="C3" s="1">
        <f>B3/16</f>
        <v>0.8125</v>
      </c>
      <c r="D3" s="3">
        <v>52</v>
      </c>
      <c r="E3" s="1">
        <f>D3/80</f>
        <v>0.65</v>
      </c>
    </row>
    <row r="4" spans="1:5" x14ac:dyDescent="0.25">
      <c r="A4" s="28" t="s">
        <v>15</v>
      </c>
      <c r="B4" s="3">
        <v>3</v>
      </c>
      <c r="C4" s="1">
        <f>B4/16</f>
        <v>0.1875</v>
      </c>
      <c r="D4" s="3">
        <v>19</v>
      </c>
      <c r="E4" s="1">
        <f>D4/80</f>
        <v>0.23749999999999999</v>
      </c>
    </row>
    <row r="5" spans="1:5" x14ac:dyDescent="0.25">
      <c r="A5" s="28" t="s">
        <v>16</v>
      </c>
      <c r="B5" s="3">
        <v>13</v>
      </c>
      <c r="C5" s="1">
        <f>B5/16</f>
        <v>0.8125</v>
      </c>
      <c r="D5" s="3">
        <v>49</v>
      </c>
      <c r="E5" s="1">
        <f>D5/80</f>
        <v>0.61250000000000004</v>
      </c>
    </row>
    <row r="6" spans="1:5" x14ac:dyDescent="0.25">
      <c r="A6" s="28" t="s">
        <v>6</v>
      </c>
      <c r="B6" s="3">
        <v>11</v>
      </c>
      <c r="C6" s="1">
        <f>B6/16</f>
        <v>0.6875</v>
      </c>
      <c r="D6" s="3">
        <v>48</v>
      </c>
      <c r="E6" s="1">
        <f>D6/80</f>
        <v>0.6</v>
      </c>
    </row>
    <row r="7" spans="1:5" x14ac:dyDescent="0.25">
      <c r="A7" s="28" t="s">
        <v>7</v>
      </c>
      <c r="B7" s="3">
        <v>4</v>
      </c>
      <c r="C7" s="1">
        <f>B7/16</f>
        <v>0.25</v>
      </c>
      <c r="D7" s="3">
        <v>23</v>
      </c>
      <c r="E7" s="1">
        <f>D7/80</f>
        <v>0.28749999999999998</v>
      </c>
    </row>
    <row r="8" spans="1:5" x14ac:dyDescent="0.25">
      <c r="A8" s="28" t="s">
        <v>8</v>
      </c>
      <c r="B8" s="3">
        <v>2</v>
      </c>
      <c r="C8" s="1">
        <f>B8/16</f>
        <v>0.125</v>
      </c>
      <c r="D8" s="3">
        <v>18</v>
      </c>
      <c r="E8" s="1">
        <f>D8/80</f>
        <v>0.22500000000000001</v>
      </c>
    </row>
    <row r="9" spans="1:5" x14ac:dyDescent="0.25">
      <c r="A9" s="28" t="s">
        <v>9</v>
      </c>
      <c r="B9" s="3">
        <v>11</v>
      </c>
      <c r="C9" s="1">
        <f>B9/16</f>
        <v>0.6875</v>
      </c>
      <c r="D9" s="3">
        <v>43</v>
      </c>
      <c r="E9" s="1">
        <f>D9/80</f>
        <v>0.53749999999999998</v>
      </c>
    </row>
    <row r="10" spans="1:5" x14ac:dyDescent="0.25">
      <c r="A10" s="28" t="s">
        <v>53</v>
      </c>
      <c r="B10" s="3">
        <v>8</v>
      </c>
      <c r="C10" s="1">
        <f>B10/16</f>
        <v>0.5</v>
      </c>
      <c r="D10" s="3">
        <v>40</v>
      </c>
      <c r="E10" s="1">
        <f>D10/80</f>
        <v>0.5</v>
      </c>
    </row>
    <row r="11" spans="1:5" x14ac:dyDescent="0.25">
      <c r="A11" s="28" t="s">
        <v>13</v>
      </c>
      <c r="B11" s="3">
        <v>8</v>
      </c>
      <c r="C11" s="1">
        <f>B11/16</f>
        <v>0.5</v>
      </c>
      <c r="D11" s="3">
        <v>36</v>
      </c>
      <c r="E11" s="1">
        <f>D11/80</f>
        <v>0.45</v>
      </c>
    </row>
    <row r="12" spans="1:5" x14ac:dyDescent="0.25">
      <c r="A12" s="28" t="s">
        <v>14</v>
      </c>
      <c r="B12" s="3">
        <v>3</v>
      </c>
      <c r="C12" s="1">
        <f>B12/16</f>
        <v>0.1875</v>
      </c>
      <c r="D12" s="3">
        <v>19</v>
      </c>
      <c r="E12" s="1">
        <f>D12/80</f>
        <v>0.23749999999999999</v>
      </c>
    </row>
    <row r="13" spans="1:5" x14ac:dyDescent="0.25">
      <c r="A13" s="28" t="s">
        <v>54</v>
      </c>
      <c r="B13" s="3">
        <v>9</v>
      </c>
      <c r="C13" s="1">
        <f>B13/16</f>
        <v>0.5625</v>
      </c>
      <c r="D13" s="3">
        <v>52</v>
      </c>
      <c r="E13" s="1">
        <f>D13/80</f>
        <v>0.65</v>
      </c>
    </row>
    <row r="14" spans="1:5" x14ac:dyDescent="0.25">
      <c r="A14" s="28" t="s">
        <v>4</v>
      </c>
      <c r="B14" s="3">
        <v>8</v>
      </c>
      <c r="C14" s="1">
        <f>B14/16</f>
        <v>0.5</v>
      </c>
      <c r="D14" s="3">
        <v>49</v>
      </c>
      <c r="E14" s="1">
        <f>D14/80</f>
        <v>0.61250000000000004</v>
      </c>
    </row>
    <row r="15" spans="1:5" x14ac:dyDescent="0.25">
      <c r="A15" s="28" t="s">
        <v>5</v>
      </c>
      <c r="B15" s="3">
        <v>6</v>
      </c>
      <c r="C15" s="1">
        <f>B15/16</f>
        <v>0.375</v>
      </c>
      <c r="D15" s="3">
        <v>39</v>
      </c>
      <c r="E15" s="1">
        <f>D15/80</f>
        <v>0.48749999999999999</v>
      </c>
    </row>
    <row r="16" spans="1:5" ht="14.25" customHeight="1" x14ac:dyDescent="0.25">
      <c r="A16" s="28" t="s">
        <v>55</v>
      </c>
      <c r="B16" s="3">
        <v>12</v>
      </c>
      <c r="C16" s="1">
        <f>B16/16</f>
        <v>0.75</v>
      </c>
      <c r="D16" s="3">
        <v>65</v>
      </c>
      <c r="E16" s="1">
        <f>D16/80</f>
        <v>0.8125</v>
      </c>
    </row>
    <row r="17" spans="1:5" x14ac:dyDescent="0.25">
      <c r="A17" s="28" t="s">
        <v>10</v>
      </c>
      <c r="B17" s="3">
        <v>12</v>
      </c>
      <c r="C17" s="1">
        <f>B17/16</f>
        <v>0.75</v>
      </c>
      <c r="D17" s="3">
        <v>49</v>
      </c>
      <c r="E17" s="1">
        <f>D17/80</f>
        <v>0.61250000000000004</v>
      </c>
    </row>
    <row r="18" spans="1:5" x14ac:dyDescent="0.25">
      <c r="A18" s="28" t="s">
        <v>11</v>
      </c>
      <c r="B18" s="3">
        <v>8</v>
      </c>
      <c r="C18" s="1">
        <f>B18/16</f>
        <v>0.5</v>
      </c>
      <c r="D18" s="3">
        <v>44</v>
      </c>
      <c r="E18" s="1">
        <f>D18/80</f>
        <v>0.55000000000000004</v>
      </c>
    </row>
    <row r="19" spans="1:5" x14ac:dyDescent="0.25">
      <c r="A19" s="28" t="s">
        <v>12</v>
      </c>
      <c r="B19" s="3">
        <v>7</v>
      </c>
      <c r="C19" s="1">
        <f>B19/16</f>
        <v>0.4375</v>
      </c>
      <c r="D19" s="3">
        <v>34</v>
      </c>
      <c r="E19" s="1">
        <f>D19/80</f>
        <v>0.42499999999999999</v>
      </c>
    </row>
    <row r="20" spans="1:5" x14ac:dyDescent="0.25">
      <c r="A20" s="28" t="s">
        <v>17</v>
      </c>
      <c r="B20" s="3">
        <v>14</v>
      </c>
      <c r="C20" s="1">
        <f t="shared" ref="C20:C24" si="0">B20/16</f>
        <v>0.875</v>
      </c>
      <c r="D20" s="3">
        <v>74</v>
      </c>
      <c r="E20" s="1">
        <f t="shared" ref="E20:E21" si="1">D20/80</f>
        <v>0.92500000000000004</v>
      </c>
    </row>
    <row r="21" spans="1:5" x14ac:dyDescent="0.25">
      <c r="A21" s="28" t="s">
        <v>18</v>
      </c>
      <c r="B21" s="3">
        <v>12</v>
      </c>
      <c r="C21" s="1">
        <f t="shared" si="0"/>
        <v>0.75</v>
      </c>
      <c r="D21" s="3">
        <v>59</v>
      </c>
      <c r="E21" s="1">
        <f t="shared" si="1"/>
        <v>0.73750000000000004</v>
      </c>
    </row>
    <row r="22" spans="1:5" x14ac:dyDescent="0.25">
      <c r="A22" s="28" t="s">
        <v>19</v>
      </c>
      <c r="B22" s="3">
        <v>9</v>
      </c>
      <c r="C22" s="1">
        <f t="shared" si="0"/>
        <v>0.5625</v>
      </c>
      <c r="D22" s="3">
        <v>51</v>
      </c>
      <c r="E22" s="1">
        <f>D22/80</f>
        <v>0.63749999999999996</v>
      </c>
    </row>
    <row r="23" spans="1:5" x14ac:dyDescent="0.25">
      <c r="A23" s="28" t="s">
        <v>20</v>
      </c>
      <c r="B23" s="3">
        <v>12</v>
      </c>
      <c r="C23" s="1">
        <f t="shared" si="0"/>
        <v>0.75</v>
      </c>
      <c r="D23" s="3">
        <v>61</v>
      </c>
      <c r="E23" s="1">
        <f t="shared" ref="E23:E24" si="2">D23/80</f>
        <v>0.76249999999999996</v>
      </c>
    </row>
    <row r="24" spans="1:5" x14ac:dyDescent="0.25">
      <c r="A24" s="28" t="s">
        <v>21</v>
      </c>
      <c r="B24" s="3">
        <v>14</v>
      </c>
      <c r="C24" s="1">
        <f t="shared" si="0"/>
        <v>0.875</v>
      </c>
      <c r="D24" s="3">
        <v>51</v>
      </c>
      <c r="E24" s="1">
        <f t="shared" si="2"/>
        <v>0.63749999999999996</v>
      </c>
    </row>
  </sheetData>
  <mergeCells count="3">
    <mergeCell ref="B2:C2"/>
    <mergeCell ref="D2:E2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3594-A5B0-428B-BF06-205E0447F6C9}">
  <dimension ref="A1:Q24"/>
  <sheetViews>
    <sheetView workbookViewId="0">
      <selection activeCell="A26" sqref="A26"/>
    </sheetView>
  </sheetViews>
  <sheetFormatPr defaultRowHeight="15" x14ac:dyDescent="0.25"/>
  <cols>
    <col min="1" max="1" width="36.42578125" style="6" customWidth="1"/>
    <col min="2" max="2" width="9.140625" style="6"/>
    <col min="3" max="3" width="12.7109375" style="6" customWidth="1"/>
    <col min="4" max="4" width="9.140625" style="6"/>
    <col min="5" max="5" width="10.42578125" style="6" customWidth="1"/>
    <col min="6" max="6" width="9.140625" style="6"/>
    <col min="7" max="7" width="11.5703125" style="6" customWidth="1"/>
    <col min="8" max="14" width="9.140625" style="6"/>
    <col min="15" max="15" width="13.85546875" style="6" customWidth="1"/>
    <col min="16" max="16" width="9.140625" style="6"/>
    <col min="17" max="17" width="11.5703125" style="6" customWidth="1"/>
    <col min="18" max="16384" width="9.140625" style="6"/>
  </cols>
  <sheetData>
    <row r="1" spans="1:17" x14ac:dyDescent="0.25">
      <c r="A1" s="43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s="17" customFormat="1" ht="30" customHeight="1" x14ac:dyDescent="0.25">
      <c r="A2" s="13" t="s">
        <v>0</v>
      </c>
      <c r="B2" s="45" t="s">
        <v>31</v>
      </c>
      <c r="C2" s="46"/>
      <c r="D2" s="45" t="s">
        <v>32</v>
      </c>
      <c r="E2" s="46"/>
      <c r="F2" s="45" t="s">
        <v>33</v>
      </c>
      <c r="G2" s="46"/>
      <c r="H2" s="45" t="s">
        <v>34</v>
      </c>
      <c r="I2" s="46"/>
      <c r="J2" s="41" t="s">
        <v>35</v>
      </c>
      <c r="K2" s="42"/>
      <c r="L2" s="41" t="s">
        <v>36</v>
      </c>
      <c r="M2" s="42"/>
      <c r="N2" s="41" t="s">
        <v>37</v>
      </c>
      <c r="O2" s="42"/>
      <c r="P2" s="41" t="s">
        <v>38</v>
      </c>
      <c r="Q2" s="42"/>
    </row>
    <row r="3" spans="1:17" x14ac:dyDescent="0.25">
      <c r="A3" s="28" t="s">
        <v>52</v>
      </c>
      <c r="B3" s="3">
        <v>1</v>
      </c>
      <c r="C3" s="1">
        <f>B3/3</f>
        <v>0.33333333333333331</v>
      </c>
      <c r="D3" s="3">
        <v>5</v>
      </c>
      <c r="E3" s="1">
        <f>D3/5</f>
        <v>1</v>
      </c>
      <c r="F3" s="3">
        <v>25</v>
      </c>
      <c r="G3" s="1">
        <f>F3/45</f>
        <v>0.55555555555555558</v>
      </c>
      <c r="H3" s="3">
        <v>26</v>
      </c>
      <c r="I3" s="1">
        <f>H3/32</f>
        <v>0.8125</v>
      </c>
      <c r="J3" s="3">
        <v>1</v>
      </c>
      <c r="K3" s="1">
        <f>J3/1</f>
        <v>1</v>
      </c>
      <c r="L3" s="3">
        <v>0</v>
      </c>
      <c r="M3" s="1">
        <f>L3/3</f>
        <v>0</v>
      </c>
      <c r="N3" s="3">
        <v>1</v>
      </c>
      <c r="O3" s="1">
        <f>N3/1</f>
        <v>1</v>
      </c>
      <c r="P3" s="3">
        <v>6</v>
      </c>
      <c r="Q3" s="1">
        <f>P3/6</f>
        <v>1</v>
      </c>
    </row>
    <row r="4" spans="1:17" x14ac:dyDescent="0.25">
      <c r="A4" s="28" t="s">
        <v>15</v>
      </c>
      <c r="B4" s="3">
        <v>0</v>
      </c>
      <c r="C4" s="1">
        <f>B4/3</f>
        <v>0</v>
      </c>
      <c r="D4" s="3">
        <v>2</v>
      </c>
      <c r="E4" s="1">
        <f>D4/5</f>
        <v>0.4</v>
      </c>
      <c r="F4" s="3">
        <v>10</v>
      </c>
      <c r="G4" s="1">
        <f>F4/45</f>
        <v>0.22222222222222221</v>
      </c>
      <c r="H4" s="3">
        <v>8</v>
      </c>
      <c r="I4" s="1">
        <f>H4/32</f>
        <v>0.25</v>
      </c>
      <c r="J4" s="3">
        <v>1</v>
      </c>
      <c r="K4" s="1">
        <f>J4/1</f>
        <v>1</v>
      </c>
      <c r="L4" s="3">
        <v>0</v>
      </c>
      <c r="M4" s="1">
        <f>L4/3</f>
        <v>0</v>
      </c>
      <c r="N4" s="3">
        <v>0</v>
      </c>
      <c r="O4" s="1">
        <f>N4/1</f>
        <v>0</v>
      </c>
      <c r="P4" s="3">
        <v>1</v>
      </c>
      <c r="Q4" s="1">
        <f>P4/6</f>
        <v>0.16666666666666666</v>
      </c>
    </row>
    <row r="5" spans="1:17" x14ac:dyDescent="0.25">
      <c r="A5" s="28" t="s">
        <v>16</v>
      </c>
      <c r="B5" s="3">
        <v>1</v>
      </c>
      <c r="C5" s="1">
        <f>B5/3</f>
        <v>0.33333333333333331</v>
      </c>
      <c r="D5" s="3">
        <v>4</v>
      </c>
      <c r="E5" s="1">
        <f>D5/5</f>
        <v>0.8</v>
      </c>
      <c r="F5" s="3">
        <v>23</v>
      </c>
      <c r="G5" s="1">
        <f>F5/45</f>
        <v>0.51111111111111107</v>
      </c>
      <c r="H5" s="3">
        <v>26</v>
      </c>
      <c r="I5" s="1">
        <f>H5/32</f>
        <v>0.8125</v>
      </c>
      <c r="J5" s="3">
        <v>1</v>
      </c>
      <c r="K5" s="1">
        <f>J5/1</f>
        <v>1</v>
      </c>
      <c r="L5" s="3">
        <v>0</v>
      </c>
      <c r="M5" s="1">
        <f>L5/3</f>
        <v>0</v>
      </c>
      <c r="N5" s="3">
        <v>1</v>
      </c>
      <c r="O5" s="1">
        <f>N5/1</f>
        <v>1</v>
      </c>
      <c r="P5" s="3">
        <v>6</v>
      </c>
      <c r="Q5" s="1">
        <f>P5/6</f>
        <v>1</v>
      </c>
    </row>
    <row r="6" spans="1:17" x14ac:dyDescent="0.25">
      <c r="A6" s="28" t="s">
        <v>6</v>
      </c>
      <c r="B6" s="3">
        <v>1</v>
      </c>
      <c r="C6" s="1">
        <f t="shared" ref="C6:C24" si="0">B6/3</f>
        <v>0.33333333333333331</v>
      </c>
      <c r="D6" s="3">
        <v>5</v>
      </c>
      <c r="E6" s="1">
        <f t="shared" ref="E6:E24" si="1">D6/5</f>
        <v>1</v>
      </c>
      <c r="F6" s="3">
        <v>27</v>
      </c>
      <c r="G6" s="1">
        <f t="shared" ref="G6:G24" si="2">F6/45</f>
        <v>0.6</v>
      </c>
      <c r="H6" s="3">
        <v>19</v>
      </c>
      <c r="I6" s="1">
        <f t="shared" ref="I6:I24" si="3">H6/32</f>
        <v>0.59375</v>
      </c>
      <c r="J6" s="3">
        <v>1</v>
      </c>
      <c r="K6" s="1">
        <f t="shared" ref="K6:K24" si="4">J6/1</f>
        <v>1</v>
      </c>
      <c r="L6" s="3">
        <v>1</v>
      </c>
      <c r="M6" s="1">
        <f t="shared" ref="M6:M24" si="5">L6/3</f>
        <v>0.33333333333333331</v>
      </c>
      <c r="N6" s="3">
        <v>1</v>
      </c>
      <c r="O6" s="1">
        <f t="shared" ref="O6:O24" si="6">N6/1</f>
        <v>1</v>
      </c>
      <c r="P6" s="3">
        <v>4</v>
      </c>
      <c r="Q6" s="1">
        <f t="shared" ref="Q6:Q24" si="7">P6/6</f>
        <v>0.66666666666666663</v>
      </c>
    </row>
    <row r="7" spans="1:17" x14ac:dyDescent="0.25">
      <c r="A7" s="28" t="s">
        <v>7</v>
      </c>
      <c r="B7" s="3">
        <v>0</v>
      </c>
      <c r="C7" s="1">
        <f t="shared" si="0"/>
        <v>0</v>
      </c>
      <c r="D7" s="3">
        <v>2</v>
      </c>
      <c r="E7" s="1">
        <f t="shared" si="1"/>
        <v>0.4</v>
      </c>
      <c r="F7" s="3">
        <v>14</v>
      </c>
      <c r="G7" s="1">
        <f t="shared" si="2"/>
        <v>0.31111111111111112</v>
      </c>
      <c r="H7" s="3">
        <v>7</v>
      </c>
      <c r="I7" s="1">
        <f t="shared" si="3"/>
        <v>0.21875</v>
      </c>
      <c r="J7" s="3">
        <v>0</v>
      </c>
      <c r="K7" s="1">
        <f t="shared" si="4"/>
        <v>0</v>
      </c>
      <c r="L7" s="3">
        <v>1</v>
      </c>
      <c r="M7" s="1">
        <f t="shared" si="5"/>
        <v>0.33333333333333331</v>
      </c>
      <c r="N7" s="3">
        <v>0</v>
      </c>
      <c r="O7" s="1">
        <f t="shared" si="6"/>
        <v>0</v>
      </c>
      <c r="P7" s="3">
        <v>3</v>
      </c>
      <c r="Q7" s="1">
        <f t="shared" si="7"/>
        <v>0.5</v>
      </c>
    </row>
    <row r="8" spans="1:17" x14ac:dyDescent="0.25">
      <c r="A8" s="28" t="s">
        <v>8</v>
      </c>
      <c r="B8" s="3">
        <v>0</v>
      </c>
      <c r="C8" s="1">
        <f t="shared" si="0"/>
        <v>0</v>
      </c>
      <c r="D8" s="3">
        <v>2</v>
      </c>
      <c r="E8" s="1">
        <f t="shared" si="1"/>
        <v>0.4</v>
      </c>
      <c r="F8" s="3">
        <v>9</v>
      </c>
      <c r="G8" s="1">
        <f t="shared" si="2"/>
        <v>0.2</v>
      </c>
      <c r="H8" s="3">
        <v>8</v>
      </c>
      <c r="I8" s="1">
        <f t="shared" si="3"/>
        <v>0.25</v>
      </c>
      <c r="J8" s="3">
        <v>1</v>
      </c>
      <c r="K8" s="1">
        <f t="shared" si="4"/>
        <v>1</v>
      </c>
      <c r="L8" s="3">
        <v>0</v>
      </c>
      <c r="M8" s="1">
        <f t="shared" si="5"/>
        <v>0</v>
      </c>
      <c r="N8" s="3">
        <v>0</v>
      </c>
      <c r="O8" s="1">
        <f t="shared" si="6"/>
        <v>0</v>
      </c>
      <c r="P8" s="3">
        <v>0</v>
      </c>
      <c r="Q8" s="1">
        <f t="shared" si="7"/>
        <v>0</v>
      </c>
    </row>
    <row r="9" spans="1:17" x14ac:dyDescent="0.25">
      <c r="A9" s="28" t="s">
        <v>9</v>
      </c>
      <c r="B9" s="3">
        <v>1</v>
      </c>
      <c r="C9" s="1">
        <f t="shared" si="0"/>
        <v>0.33333333333333331</v>
      </c>
      <c r="D9" s="3">
        <v>4</v>
      </c>
      <c r="E9" s="1">
        <f t="shared" si="1"/>
        <v>0.8</v>
      </c>
      <c r="F9" s="3">
        <v>25</v>
      </c>
      <c r="G9" s="1">
        <f t="shared" si="2"/>
        <v>0.55555555555555558</v>
      </c>
      <c r="H9" s="3">
        <v>18</v>
      </c>
      <c r="I9" s="1">
        <f t="shared" si="3"/>
        <v>0.5625</v>
      </c>
      <c r="J9" s="3">
        <v>1</v>
      </c>
      <c r="K9" s="1">
        <f t="shared" si="4"/>
        <v>1</v>
      </c>
      <c r="L9" s="3">
        <v>0</v>
      </c>
      <c r="M9" s="1">
        <f t="shared" si="5"/>
        <v>0</v>
      </c>
      <c r="N9" s="3">
        <v>1</v>
      </c>
      <c r="O9" s="1">
        <f t="shared" si="6"/>
        <v>1</v>
      </c>
      <c r="P9" s="3">
        <v>4</v>
      </c>
      <c r="Q9" s="1">
        <f t="shared" si="7"/>
        <v>0.66666666666666663</v>
      </c>
    </row>
    <row r="10" spans="1:17" x14ac:dyDescent="0.25">
      <c r="A10" s="28" t="s">
        <v>53</v>
      </c>
      <c r="B10" s="3">
        <v>1</v>
      </c>
      <c r="C10" s="1">
        <f>B10/3</f>
        <v>0.33333333333333331</v>
      </c>
      <c r="D10" s="3">
        <v>1</v>
      </c>
      <c r="E10" s="1">
        <f>D10/5</f>
        <v>0.2</v>
      </c>
      <c r="F10" s="3">
        <v>22</v>
      </c>
      <c r="G10" s="1">
        <f>F10/45</f>
        <v>0.48888888888888887</v>
      </c>
      <c r="H10" s="3">
        <v>17</v>
      </c>
      <c r="I10" s="1">
        <f>H10/32</f>
        <v>0.53125</v>
      </c>
      <c r="J10" s="3">
        <v>1</v>
      </c>
      <c r="K10" s="1">
        <f>J10/1</f>
        <v>1</v>
      </c>
      <c r="L10" s="3">
        <v>0</v>
      </c>
      <c r="M10" s="1">
        <f>L10/3</f>
        <v>0</v>
      </c>
      <c r="N10" s="3">
        <v>1</v>
      </c>
      <c r="O10" s="1">
        <f>N10/1</f>
        <v>1</v>
      </c>
      <c r="P10" s="3">
        <v>5</v>
      </c>
      <c r="Q10" s="1">
        <f>P10/6</f>
        <v>0.83333333333333337</v>
      </c>
    </row>
    <row r="11" spans="1:17" x14ac:dyDescent="0.25">
      <c r="A11" s="28" t="s">
        <v>13</v>
      </c>
      <c r="B11" s="3">
        <v>1</v>
      </c>
      <c r="C11" s="1">
        <f>B11/3</f>
        <v>0.33333333333333331</v>
      </c>
      <c r="D11" s="3">
        <v>1</v>
      </c>
      <c r="E11" s="1">
        <f>D11/5</f>
        <v>0.2</v>
      </c>
      <c r="F11" s="3">
        <v>20</v>
      </c>
      <c r="G11" s="1">
        <f>F11/45</f>
        <v>0.44444444444444442</v>
      </c>
      <c r="H11" s="3">
        <v>15</v>
      </c>
      <c r="I11" s="1">
        <f>H11/32</f>
        <v>0.46875</v>
      </c>
      <c r="J11" s="3">
        <v>1</v>
      </c>
      <c r="K11" s="1">
        <f>J11/1</f>
        <v>1</v>
      </c>
      <c r="L11" s="3">
        <v>0</v>
      </c>
      <c r="M11" s="1">
        <f>L11/3</f>
        <v>0</v>
      </c>
      <c r="N11" s="3">
        <v>1</v>
      </c>
      <c r="O11" s="1">
        <f>N11/1</f>
        <v>1</v>
      </c>
      <c r="P11" s="3">
        <v>5</v>
      </c>
      <c r="Q11" s="1">
        <f>P11/6</f>
        <v>0.83333333333333337</v>
      </c>
    </row>
    <row r="12" spans="1:17" x14ac:dyDescent="0.25">
      <c r="A12" s="28" t="s">
        <v>14</v>
      </c>
      <c r="B12" s="3">
        <v>0</v>
      </c>
      <c r="C12" s="1">
        <f>B12/3</f>
        <v>0</v>
      </c>
      <c r="D12" s="3">
        <v>0</v>
      </c>
      <c r="E12" s="1">
        <f>D12/5</f>
        <v>0</v>
      </c>
      <c r="F12" s="3">
        <v>11</v>
      </c>
      <c r="G12" s="1">
        <f>F12/45</f>
        <v>0.24444444444444444</v>
      </c>
      <c r="H12" s="3">
        <v>7</v>
      </c>
      <c r="I12" s="1">
        <f>H12/32</f>
        <v>0.21875</v>
      </c>
      <c r="J12" s="3">
        <v>0</v>
      </c>
      <c r="K12" s="1">
        <f>J12/1</f>
        <v>0</v>
      </c>
      <c r="L12" s="3">
        <v>0</v>
      </c>
      <c r="M12" s="1">
        <f>L12/3</f>
        <v>0</v>
      </c>
      <c r="N12" s="3">
        <v>1</v>
      </c>
      <c r="O12" s="1">
        <f>N12/1</f>
        <v>1</v>
      </c>
      <c r="P12" s="3">
        <v>3</v>
      </c>
      <c r="Q12" s="1">
        <f>P12/6</f>
        <v>0.5</v>
      </c>
    </row>
    <row r="13" spans="1:17" x14ac:dyDescent="0.25">
      <c r="A13" s="28" t="s">
        <v>54</v>
      </c>
      <c r="B13" s="3">
        <v>0</v>
      </c>
      <c r="C13" s="1">
        <f>B13/3</f>
        <v>0</v>
      </c>
      <c r="D13" s="3">
        <v>3</v>
      </c>
      <c r="E13" s="1">
        <f>D13/5</f>
        <v>0.6</v>
      </c>
      <c r="F13" s="3">
        <v>31</v>
      </c>
      <c r="G13" s="1">
        <f>F13/45</f>
        <v>0.68888888888888888</v>
      </c>
      <c r="H13" s="3">
        <v>22</v>
      </c>
      <c r="I13" s="1">
        <f>H13/32</f>
        <v>0.6875</v>
      </c>
      <c r="J13" s="3">
        <v>0</v>
      </c>
      <c r="K13" s="1">
        <f>J13/1</f>
        <v>0</v>
      </c>
      <c r="L13" s="3">
        <v>1</v>
      </c>
      <c r="M13" s="1">
        <f>L13/3</f>
        <v>0.33333333333333331</v>
      </c>
      <c r="N13" s="3">
        <v>1</v>
      </c>
      <c r="O13" s="1">
        <f>N13/1</f>
        <v>1</v>
      </c>
      <c r="P13" s="3">
        <v>3</v>
      </c>
      <c r="Q13" s="1">
        <f>P13/6</f>
        <v>0.5</v>
      </c>
    </row>
    <row r="14" spans="1:17" x14ac:dyDescent="0.25">
      <c r="A14" s="28" t="s">
        <v>4</v>
      </c>
      <c r="B14" s="3">
        <v>0</v>
      </c>
      <c r="C14" s="1">
        <f>B14/3</f>
        <v>0</v>
      </c>
      <c r="D14" s="3">
        <v>3</v>
      </c>
      <c r="E14" s="1">
        <f>D14/5</f>
        <v>0.6</v>
      </c>
      <c r="F14" s="3">
        <v>29</v>
      </c>
      <c r="G14" s="1">
        <f>F14/45</f>
        <v>0.64444444444444449</v>
      </c>
      <c r="H14" s="3">
        <v>21</v>
      </c>
      <c r="I14" s="1">
        <f>H14/32</f>
        <v>0.65625</v>
      </c>
      <c r="J14" s="3">
        <v>0</v>
      </c>
      <c r="K14" s="1">
        <f>J14/1</f>
        <v>0</v>
      </c>
      <c r="L14" s="3">
        <v>1</v>
      </c>
      <c r="M14" s="1">
        <f>L14/3</f>
        <v>0.33333333333333331</v>
      </c>
      <c r="N14" s="3">
        <v>1</v>
      </c>
      <c r="O14" s="1">
        <f>N14/1</f>
        <v>1</v>
      </c>
      <c r="P14" s="3">
        <v>2</v>
      </c>
      <c r="Q14" s="1">
        <f>P14/6</f>
        <v>0.33333333333333331</v>
      </c>
    </row>
    <row r="15" spans="1:17" x14ac:dyDescent="0.25">
      <c r="A15" s="28" t="s">
        <v>5</v>
      </c>
      <c r="B15" s="3">
        <v>0</v>
      </c>
      <c r="C15" s="1">
        <f>B15/3</f>
        <v>0</v>
      </c>
      <c r="D15" s="3">
        <v>3</v>
      </c>
      <c r="E15" s="1">
        <f>D15/5</f>
        <v>0.6</v>
      </c>
      <c r="F15" s="3">
        <v>21</v>
      </c>
      <c r="G15" s="1">
        <f>F15/45</f>
        <v>0.46666666666666667</v>
      </c>
      <c r="H15" s="3">
        <v>16</v>
      </c>
      <c r="I15" s="1">
        <f>H15/32</f>
        <v>0.5</v>
      </c>
      <c r="J15" s="3">
        <v>0</v>
      </c>
      <c r="K15" s="1">
        <f>J15/1</f>
        <v>0</v>
      </c>
      <c r="L15" s="3">
        <v>1</v>
      </c>
      <c r="M15" s="1">
        <f>L15/3</f>
        <v>0.33333333333333331</v>
      </c>
      <c r="N15" s="3">
        <v>1</v>
      </c>
      <c r="O15" s="1">
        <f>N15/1</f>
        <v>1</v>
      </c>
      <c r="P15" s="3">
        <v>3</v>
      </c>
      <c r="Q15" s="1">
        <f>P15/6</f>
        <v>0.5</v>
      </c>
    </row>
    <row r="16" spans="1:17" x14ac:dyDescent="0.25">
      <c r="A16" s="28" t="s">
        <v>55</v>
      </c>
      <c r="B16" s="3">
        <v>1</v>
      </c>
      <c r="C16" s="1">
        <f>B16/3</f>
        <v>0.33333333333333331</v>
      </c>
      <c r="D16" s="3">
        <v>5</v>
      </c>
      <c r="E16" s="1">
        <f>D16/5</f>
        <v>1</v>
      </c>
      <c r="F16" s="3">
        <v>35</v>
      </c>
      <c r="G16" s="1">
        <f>F16/45</f>
        <v>0.77777777777777779</v>
      </c>
      <c r="H16" s="3">
        <v>26</v>
      </c>
      <c r="I16" s="1">
        <f>H16/32</f>
        <v>0.8125</v>
      </c>
      <c r="J16" s="3">
        <v>1</v>
      </c>
      <c r="K16" s="1">
        <f>J16/1</f>
        <v>1</v>
      </c>
      <c r="L16" s="3">
        <v>2</v>
      </c>
      <c r="M16" s="1">
        <f>L16/3</f>
        <v>0.66666666666666663</v>
      </c>
      <c r="N16" s="3">
        <v>1</v>
      </c>
      <c r="O16" s="1">
        <f>N16/1</f>
        <v>1</v>
      </c>
      <c r="P16" s="3">
        <v>6</v>
      </c>
      <c r="Q16" s="1">
        <f>P16/6</f>
        <v>1</v>
      </c>
    </row>
    <row r="17" spans="1:17" x14ac:dyDescent="0.25">
      <c r="A17" s="28" t="s">
        <v>10</v>
      </c>
      <c r="B17" s="3">
        <v>0</v>
      </c>
      <c r="C17" s="1">
        <f>B17/3</f>
        <v>0</v>
      </c>
      <c r="D17" s="3">
        <v>5</v>
      </c>
      <c r="E17" s="1">
        <f>D17/5</f>
        <v>1</v>
      </c>
      <c r="F17" s="3">
        <v>29</v>
      </c>
      <c r="G17" s="1">
        <f>F17/45</f>
        <v>0.64444444444444449</v>
      </c>
      <c r="H17" s="3">
        <v>19</v>
      </c>
      <c r="I17" s="1">
        <f>H17/32</f>
        <v>0.59375</v>
      </c>
      <c r="J17" s="3">
        <v>0</v>
      </c>
      <c r="K17" s="1">
        <f>J17/1</f>
        <v>0</v>
      </c>
      <c r="L17" s="3">
        <v>2</v>
      </c>
      <c r="M17" s="1">
        <f>L17/3</f>
        <v>0.66666666666666663</v>
      </c>
      <c r="N17" s="3">
        <v>1</v>
      </c>
      <c r="O17" s="1">
        <f>N17/1</f>
        <v>1</v>
      </c>
      <c r="P17" s="3">
        <v>5</v>
      </c>
      <c r="Q17" s="1">
        <f>P17/6</f>
        <v>0.83333333333333337</v>
      </c>
    </row>
    <row r="18" spans="1:17" x14ac:dyDescent="0.25">
      <c r="A18" s="28" t="s">
        <v>11</v>
      </c>
      <c r="B18" s="3">
        <v>0</v>
      </c>
      <c r="C18" s="1">
        <f>B18/3</f>
        <v>0</v>
      </c>
      <c r="D18" s="3">
        <v>4</v>
      </c>
      <c r="E18" s="1">
        <f>D18/5</f>
        <v>0.8</v>
      </c>
      <c r="F18" s="3">
        <v>21</v>
      </c>
      <c r="G18" s="1">
        <f>F18/45</f>
        <v>0.46666666666666667</v>
      </c>
      <c r="H18" s="3">
        <v>18</v>
      </c>
      <c r="I18" s="1">
        <f>H18/32</f>
        <v>0.5625</v>
      </c>
      <c r="J18" s="3">
        <v>1</v>
      </c>
      <c r="K18" s="1">
        <f>J18/1</f>
        <v>1</v>
      </c>
      <c r="L18" s="3">
        <v>2</v>
      </c>
      <c r="M18" s="1">
        <f>L18/3</f>
        <v>0.66666666666666663</v>
      </c>
      <c r="N18" s="3">
        <v>1</v>
      </c>
      <c r="O18" s="1">
        <f>N18/1</f>
        <v>1</v>
      </c>
      <c r="P18" s="3">
        <v>5</v>
      </c>
      <c r="Q18" s="1">
        <f>P18/6</f>
        <v>0.83333333333333337</v>
      </c>
    </row>
    <row r="19" spans="1:17" x14ac:dyDescent="0.25">
      <c r="A19" s="28" t="s">
        <v>12</v>
      </c>
      <c r="B19" s="3">
        <v>1</v>
      </c>
      <c r="C19" s="1">
        <f>B19/3</f>
        <v>0.33333333333333331</v>
      </c>
      <c r="D19" s="3">
        <v>2</v>
      </c>
      <c r="E19" s="1">
        <f>D19/5</f>
        <v>0.4</v>
      </c>
      <c r="F19" s="3">
        <v>17</v>
      </c>
      <c r="G19" s="1">
        <f>F19/45</f>
        <v>0.37777777777777777</v>
      </c>
      <c r="H19" s="3">
        <v>15</v>
      </c>
      <c r="I19" s="1">
        <f>H19/32</f>
        <v>0.46875</v>
      </c>
      <c r="J19" s="3">
        <v>1</v>
      </c>
      <c r="K19" s="1">
        <f>J19/1</f>
        <v>1</v>
      </c>
      <c r="L19" s="3">
        <v>1</v>
      </c>
      <c r="M19" s="1">
        <f>L19/3</f>
        <v>0.33333333333333331</v>
      </c>
      <c r="N19" s="3">
        <v>0</v>
      </c>
      <c r="O19" s="1">
        <f>N19/1</f>
        <v>0</v>
      </c>
      <c r="P19" s="3">
        <v>4</v>
      </c>
      <c r="Q19" s="1">
        <f>P19/6</f>
        <v>0.66666666666666663</v>
      </c>
    </row>
    <row r="20" spans="1:17" x14ac:dyDescent="0.25">
      <c r="A20" s="28" t="s">
        <v>17</v>
      </c>
      <c r="B20" s="3">
        <v>2</v>
      </c>
      <c r="C20" s="1">
        <f t="shared" si="0"/>
        <v>0.66666666666666663</v>
      </c>
      <c r="D20" s="3">
        <v>5</v>
      </c>
      <c r="E20" s="1">
        <f t="shared" si="1"/>
        <v>1</v>
      </c>
      <c r="F20" s="3">
        <v>40</v>
      </c>
      <c r="G20" s="1">
        <f t="shared" si="2"/>
        <v>0.88888888888888884</v>
      </c>
      <c r="H20" s="3">
        <v>31</v>
      </c>
      <c r="I20" s="1">
        <f t="shared" si="3"/>
        <v>0.96875</v>
      </c>
      <c r="J20" s="3">
        <v>1</v>
      </c>
      <c r="K20" s="1">
        <f t="shared" si="4"/>
        <v>1</v>
      </c>
      <c r="L20" s="3">
        <v>2</v>
      </c>
      <c r="M20" s="1">
        <f t="shared" si="5"/>
        <v>0.66666666666666663</v>
      </c>
      <c r="N20" s="3">
        <v>1</v>
      </c>
      <c r="O20" s="1">
        <f t="shared" si="6"/>
        <v>1</v>
      </c>
      <c r="P20" s="3">
        <v>6</v>
      </c>
      <c r="Q20" s="1">
        <f t="shared" si="7"/>
        <v>1</v>
      </c>
    </row>
    <row r="21" spans="1:17" x14ac:dyDescent="0.25">
      <c r="A21" s="28" t="s">
        <v>18</v>
      </c>
      <c r="B21" s="3">
        <v>1</v>
      </c>
      <c r="C21" s="1">
        <f t="shared" si="0"/>
        <v>0.33333333333333331</v>
      </c>
      <c r="D21" s="3">
        <v>3</v>
      </c>
      <c r="E21" s="1">
        <f t="shared" si="1"/>
        <v>0.6</v>
      </c>
      <c r="F21" s="3">
        <v>32</v>
      </c>
      <c r="G21" s="1">
        <f t="shared" si="2"/>
        <v>0.71111111111111114</v>
      </c>
      <c r="H21" s="3">
        <v>27</v>
      </c>
      <c r="I21" s="1">
        <f t="shared" si="3"/>
        <v>0.84375</v>
      </c>
      <c r="J21" s="3">
        <v>1</v>
      </c>
      <c r="K21" s="1">
        <f t="shared" si="4"/>
        <v>1</v>
      </c>
      <c r="L21" s="3">
        <v>1</v>
      </c>
      <c r="M21" s="1">
        <f t="shared" si="5"/>
        <v>0.33333333333333331</v>
      </c>
      <c r="N21" s="3">
        <v>1</v>
      </c>
      <c r="O21" s="1">
        <f t="shared" si="6"/>
        <v>1</v>
      </c>
      <c r="P21" s="3">
        <v>5</v>
      </c>
      <c r="Q21" s="1">
        <f t="shared" si="7"/>
        <v>0.83333333333333337</v>
      </c>
    </row>
    <row r="22" spans="1:17" x14ac:dyDescent="0.25">
      <c r="A22" s="28" t="s">
        <v>19</v>
      </c>
      <c r="B22" s="3">
        <v>2</v>
      </c>
      <c r="C22" s="1">
        <f t="shared" si="0"/>
        <v>0.66666666666666663</v>
      </c>
      <c r="D22" s="3">
        <v>4</v>
      </c>
      <c r="E22" s="1">
        <f t="shared" si="1"/>
        <v>0.8</v>
      </c>
      <c r="F22" s="3">
        <v>22</v>
      </c>
      <c r="G22" s="1">
        <f t="shared" si="2"/>
        <v>0.48888888888888887</v>
      </c>
      <c r="H22" s="3">
        <v>25</v>
      </c>
      <c r="I22" s="1">
        <f t="shared" si="3"/>
        <v>0.78125</v>
      </c>
      <c r="J22" s="3">
        <v>1</v>
      </c>
      <c r="K22" s="1">
        <f t="shared" si="4"/>
        <v>1</v>
      </c>
      <c r="L22" s="3">
        <v>0</v>
      </c>
      <c r="M22" s="1">
        <f t="shared" si="5"/>
        <v>0</v>
      </c>
      <c r="N22" s="3">
        <v>1</v>
      </c>
      <c r="O22" s="1">
        <f t="shared" si="6"/>
        <v>1</v>
      </c>
      <c r="P22" s="3">
        <v>5</v>
      </c>
      <c r="Q22" s="1">
        <f t="shared" si="7"/>
        <v>0.83333333333333337</v>
      </c>
    </row>
    <row r="23" spans="1:17" x14ac:dyDescent="0.25">
      <c r="A23" s="28" t="s">
        <v>20</v>
      </c>
      <c r="B23" s="3">
        <v>0</v>
      </c>
      <c r="C23" s="1">
        <f t="shared" si="0"/>
        <v>0</v>
      </c>
      <c r="D23" s="3">
        <v>5</v>
      </c>
      <c r="E23" s="1">
        <f t="shared" si="1"/>
        <v>1</v>
      </c>
      <c r="F23" s="3">
        <v>34</v>
      </c>
      <c r="G23" s="1">
        <f t="shared" si="2"/>
        <v>0.75555555555555554</v>
      </c>
      <c r="H23" s="3">
        <v>26</v>
      </c>
      <c r="I23" s="1">
        <f t="shared" si="3"/>
        <v>0.8125</v>
      </c>
      <c r="J23" s="3">
        <v>1</v>
      </c>
      <c r="K23" s="1">
        <f t="shared" si="4"/>
        <v>1</v>
      </c>
      <c r="L23" s="3">
        <v>1</v>
      </c>
      <c r="M23" s="1">
        <f t="shared" si="5"/>
        <v>0.33333333333333331</v>
      </c>
      <c r="N23" s="3">
        <v>1</v>
      </c>
      <c r="O23" s="1">
        <f t="shared" si="6"/>
        <v>1</v>
      </c>
      <c r="P23" s="3">
        <v>5</v>
      </c>
      <c r="Q23" s="1">
        <f t="shared" si="7"/>
        <v>0.83333333333333337</v>
      </c>
    </row>
    <row r="24" spans="1:17" x14ac:dyDescent="0.25">
      <c r="A24" s="28" t="s">
        <v>21</v>
      </c>
      <c r="B24" s="3">
        <v>1</v>
      </c>
      <c r="C24" s="1">
        <f t="shared" si="0"/>
        <v>0.33333333333333331</v>
      </c>
      <c r="D24" s="3">
        <v>4</v>
      </c>
      <c r="E24" s="1">
        <f t="shared" si="1"/>
        <v>0.8</v>
      </c>
      <c r="F24" s="3">
        <v>27</v>
      </c>
      <c r="G24" s="1">
        <f t="shared" si="2"/>
        <v>0.6</v>
      </c>
      <c r="H24" s="3">
        <v>23</v>
      </c>
      <c r="I24" s="1">
        <f t="shared" si="3"/>
        <v>0.71875</v>
      </c>
      <c r="J24" s="3">
        <v>1</v>
      </c>
      <c r="K24" s="1">
        <f t="shared" si="4"/>
        <v>1</v>
      </c>
      <c r="L24" s="3">
        <v>2</v>
      </c>
      <c r="M24" s="1">
        <f t="shared" si="5"/>
        <v>0.66666666666666663</v>
      </c>
      <c r="N24" s="3">
        <v>1</v>
      </c>
      <c r="O24" s="1">
        <f t="shared" si="6"/>
        <v>1</v>
      </c>
      <c r="P24" s="3">
        <v>6</v>
      </c>
      <c r="Q24" s="1">
        <f t="shared" si="7"/>
        <v>1</v>
      </c>
    </row>
  </sheetData>
  <mergeCells count="9">
    <mergeCell ref="L2:M2"/>
    <mergeCell ref="N2:O2"/>
    <mergeCell ref="P2:Q2"/>
    <mergeCell ref="A1:Q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4ED1-5183-4D9E-B3F6-8FADC7F9E3C3}">
  <dimension ref="A1:G24"/>
  <sheetViews>
    <sheetView workbookViewId="0">
      <selection activeCell="A20" sqref="A20"/>
    </sheetView>
  </sheetViews>
  <sheetFormatPr defaultRowHeight="15" x14ac:dyDescent="0.25"/>
  <cols>
    <col min="1" max="1" width="36" style="6" customWidth="1"/>
    <col min="2" max="2" width="14.42578125" style="6" customWidth="1"/>
    <col min="3" max="3" width="11.7109375" style="6" customWidth="1"/>
    <col min="4" max="4" width="12" style="6" customWidth="1"/>
    <col min="5" max="5" width="15.140625" style="6" customWidth="1"/>
    <col min="6" max="6" width="9.140625" style="6"/>
    <col min="7" max="7" width="7.28515625" style="6" customWidth="1"/>
    <col min="8" max="16384" width="9.140625" style="6"/>
  </cols>
  <sheetData>
    <row r="1" spans="1:7" x14ac:dyDescent="0.25">
      <c r="A1" s="36" t="s">
        <v>39</v>
      </c>
      <c r="B1" s="37"/>
      <c r="C1" s="37"/>
      <c r="D1" s="37"/>
      <c r="E1" s="37"/>
      <c r="F1" s="37"/>
      <c r="G1" s="38"/>
    </row>
    <row r="2" spans="1:7" s="17" customFormat="1" ht="33" customHeight="1" x14ac:dyDescent="0.25">
      <c r="A2" s="13" t="s">
        <v>0</v>
      </c>
      <c r="B2" s="45" t="s">
        <v>40</v>
      </c>
      <c r="C2" s="46"/>
      <c r="D2" s="45" t="s">
        <v>41</v>
      </c>
      <c r="E2" s="46"/>
      <c r="F2" s="45" t="s">
        <v>42</v>
      </c>
      <c r="G2" s="46"/>
    </row>
    <row r="3" spans="1:7" x14ac:dyDescent="0.25">
      <c r="A3" s="28" t="s">
        <v>52</v>
      </c>
      <c r="B3" s="26">
        <v>11</v>
      </c>
      <c r="C3" s="27">
        <f>B3/11</f>
        <v>1</v>
      </c>
      <c r="D3" s="26">
        <v>39</v>
      </c>
      <c r="E3" s="27">
        <f>D3/63</f>
        <v>0.61904761904761907</v>
      </c>
      <c r="F3" s="26">
        <v>15</v>
      </c>
      <c r="G3" s="1">
        <f>F3/22</f>
        <v>0.68181818181818177</v>
      </c>
    </row>
    <row r="4" spans="1:7" x14ac:dyDescent="0.25">
      <c r="A4" s="28" t="s">
        <v>15</v>
      </c>
      <c r="B4" s="26">
        <v>2</v>
      </c>
      <c r="C4" s="27">
        <f>B4/11</f>
        <v>0.18181818181818182</v>
      </c>
      <c r="D4" s="26">
        <v>16</v>
      </c>
      <c r="E4" s="27">
        <f>D4/63</f>
        <v>0.25396825396825395</v>
      </c>
      <c r="F4" s="26">
        <v>4</v>
      </c>
      <c r="G4" s="1">
        <f>F4/22</f>
        <v>0.18181818181818182</v>
      </c>
    </row>
    <row r="5" spans="1:7" x14ac:dyDescent="0.25">
      <c r="A5" s="28" t="s">
        <v>16</v>
      </c>
      <c r="B5" s="26">
        <v>11</v>
      </c>
      <c r="C5" s="27">
        <f>B5/11</f>
        <v>1</v>
      </c>
      <c r="D5" s="26">
        <v>36</v>
      </c>
      <c r="E5" s="27">
        <f>D5/63</f>
        <v>0.5714285714285714</v>
      </c>
      <c r="F5" s="26">
        <v>15</v>
      </c>
      <c r="G5" s="1">
        <f>F5/22</f>
        <v>0.68181818181818177</v>
      </c>
    </row>
    <row r="6" spans="1:7" x14ac:dyDescent="0.25">
      <c r="A6" s="28" t="s">
        <v>6</v>
      </c>
      <c r="B6" s="3">
        <v>7</v>
      </c>
      <c r="C6" s="1">
        <f t="shared" ref="C6:C24" si="0">B6/11</f>
        <v>0.63636363636363635</v>
      </c>
      <c r="D6" s="3">
        <v>38</v>
      </c>
      <c r="E6" s="1">
        <f t="shared" ref="E6:E24" si="1">D6/63</f>
        <v>0.60317460317460314</v>
      </c>
      <c r="F6" s="3">
        <v>14</v>
      </c>
      <c r="G6" s="1">
        <f t="shared" ref="G6:G24" si="2">F6/22</f>
        <v>0.63636363636363635</v>
      </c>
    </row>
    <row r="7" spans="1:7" x14ac:dyDescent="0.25">
      <c r="A7" s="28" t="s">
        <v>7</v>
      </c>
      <c r="B7" s="3">
        <v>3</v>
      </c>
      <c r="C7" s="1">
        <f t="shared" si="0"/>
        <v>0.27272727272727271</v>
      </c>
      <c r="D7" s="3">
        <v>17</v>
      </c>
      <c r="E7" s="1">
        <f t="shared" si="1"/>
        <v>0.26984126984126983</v>
      </c>
      <c r="F7" s="3">
        <v>7</v>
      </c>
      <c r="G7" s="1">
        <f t="shared" si="2"/>
        <v>0.31818181818181818</v>
      </c>
    </row>
    <row r="8" spans="1:7" x14ac:dyDescent="0.25">
      <c r="A8" s="28" t="s">
        <v>8</v>
      </c>
      <c r="B8" s="3">
        <v>1</v>
      </c>
      <c r="C8" s="1">
        <f t="shared" si="0"/>
        <v>9.0909090909090912E-2</v>
      </c>
      <c r="D8" s="3">
        <v>15</v>
      </c>
      <c r="E8" s="1">
        <f t="shared" si="1"/>
        <v>0.23809523809523808</v>
      </c>
      <c r="F8" s="3">
        <v>4</v>
      </c>
      <c r="G8" s="1">
        <f t="shared" si="2"/>
        <v>0.18181818181818182</v>
      </c>
    </row>
    <row r="9" spans="1:7" x14ac:dyDescent="0.25">
      <c r="A9" s="28" t="s">
        <v>9</v>
      </c>
      <c r="B9" s="3">
        <v>7</v>
      </c>
      <c r="C9" s="1">
        <f t="shared" si="0"/>
        <v>0.63636363636363635</v>
      </c>
      <c r="D9" s="3">
        <v>34</v>
      </c>
      <c r="E9" s="1">
        <f t="shared" si="1"/>
        <v>0.53968253968253965</v>
      </c>
      <c r="F9" s="3">
        <v>13</v>
      </c>
      <c r="G9" s="1">
        <f t="shared" si="2"/>
        <v>0.59090909090909094</v>
      </c>
    </row>
    <row r="10" spans="1:7" x14ac:dyDescent="0.25">
      <c r="A10" s="28" t="s">
        <v>53</v>
      </c>
      <c r="B10" s="26">
        <v>9</v>
      </c>
      <c r="C10" s="27">
        <f>B10/11</f>
        <v>0.81818181818181823</v>
      </c>
      <c r="D10" s="26">
        <v>27</v>
      </c>
      <c r="E10" s="27">
        <f>D10/63</f>
        <v>0.42857142857142855</v>
      </c>
      <c r="F10" s="26">
        <v>12</v>
      </c>
      <c r="G10" s="1">
        <f>F10/22</f>
        <v>0.54545454545454541</v>
      </c>
    </row>
    <row r="11" spans="1:7" x14ac:dyDescent="0.25">
      <c r="A11" s="28" t="s">
        <v>13</v>
      </c>
      <c r="B11" s="26">
        <v>9</v>
      </c>
      <c r="C11" s="27">
        <f>B11/11</f>
        <v>0.81818181818181823</v>
      </c>
      <c r="D11" s="26">
        <v>23</v>
      </c>
      <c r="E11" s="27">
        <f>D11/63</f>
        <v>0.36507936507936506</v>
      </c>
      <c r="F11" s="26">
        <v>12</v>
      </c>
      <c r="G11" s="1">
        <f>F11/22</f>
        <v>0.54545454545454541</v>
      </c>
    </row>
    <row r="12" spans="1:7" x14ac:dyDescent="0.25">
      <c r="A12" s="28" t="s">
        <v>14</v>
      </c>
      <c r="B12" s="26">
        <v>3</v>
      </c>
      <c r="C12" s="27">
        <f>B12/11</f>
        <v>0.27272727272727271</v>
      </c>
      <c r="D12" s="26">
        <v>15</v>
      </c>
      <c r="E12" s="27">
        <f>D12/63</f>
        <v>0.23809523809523808</v>
      </c>
      <c r="F12" s="26">
        <v>4</v>
      </c>
      <c r="G12" s="1">
        <f>F12/22</f>
        <v>0.18181818181818182</v>
      </c>
    </row>
    <row r="13" spans="1:7" x14ac:dyDescent="0.25">
      <c r="A13" s="28" t="s">
        <v>54</v>
      </c>
      <c r="B13" s="3">
        <v>5</v>
      </c>
      <c r="C13" s="1">
        <f>B13/11</f>
        <v>0.45454545454545453</v>
      </c>
      <c r="D13" s="3">
        <v>41</v>
      </c>
      <c r="E13" s="1">
        <f>D13/63</f>
        <v>0.65079365079365081</v>
      </c>
      <c r="F13" s="3">
        <v>15</v>
      </c>
      <c r="G13" s="1">
        <f>F13/22</f>
        <v>0.68181818181818177</v>
      </c>
    </row>
    <row r="14" spans="1:7" x14ac:dyDescent="0.25">
      <c r="A14" s="28" t="s">
        <v>4</v>
      </c>
      <c r="B14" s="3">
        <v>5</v>
      </c>
      <c r="C14" s="1">
        <f>B14/11</f>
        <v>0.45454545454545453</v>
      </c>
      <c r="D14" s="3">
        <v>38</v>
      </c>
      <c r="E14" s="1">
        <f>D14/63</f>
        <v>0.60317460317460314</v>
      </c>
      <c r="F14" s="3">
        <v>14</v>
      </c>
      <c r="G14" s="1">
        <f>F14/22</f>
        <v>0.63636363636363635</v>
      </c>
    </row>
    <row r="15" spans="1:7" x14ac:dyDescent="0.25">
      <c r="A15" s="28" t="s">
        <v>5</v>
      </c>
      <c r="B15" s="3">
        <v>5</v>
      </c>
      <c r="C15" s="1">
        <f>B15/11</f>
        <v>0.45454545454545453</v>
      </c>
      <c r="D15" s="3">
        <v>29</v>
      </c>
      <c r="E15" s="1">
        <f>D15/63</f>
        <v>0.46031746031746029</v>
      </c>
      <c r="F15" s="3">
        <v>11</v>
      </c>
      <c r="G15" s="1">
        <f>F15/22</f>
        <v>0.5</v>
      </c>
    </row>
    <row r="16" spans="1:7" x14ac:dyDescent="0.25">
      <c r="A16" s="28" t="s">
        <v>55</v>
      </c>
      <c r="B16" s="26">
        <v>9</v>
      </c>
      <c r="C16" s="27">
        <f>B16/11</f>
        <v>0.81818181818181823</v>
      </c>
      <c r="D16" s="26">
        <v>50</v>
      </c>
      <c r="E16" s="27">
        <f>D16/63</f>
        <v>0.79365079365079361</v>
      </c>
      <c r="F16" s="26">
        <v>18</v>
      </c>
      <c r="G16" s="1">
        <f>F16/22</f>
        <v>0.81818181818181823</v>
      </c>
    </row>
    <row r="17" spans="1:7" x14ac:dyDescent="0.25">
      <c r="A17" s="28" t="s">
        <v>10</v>
      </c>
      <c r="B17" s="26">
        <v>7</v>
      </c>
      <c r="C17" s="27">
        <f>B17/11</f>
        <v>0.63636363636363635</v>
      </c>
      <c r="D17" s="26">
        <v>38</v>
      </c>
      <c r="E17" s="27">
        <f>D17/63</f>
        <v>0.60317460317460314</v>
      </c>
      <c r="F17" s="26">
        <v>16</v>
      </c>
      <c r="G17" s="1">
        <f>F17/22</f>
        <v>0.72727272727272729</v>
      </c>
    </row>
    <row r="18" spans="1:7" x14ac:dyDescent="0.25">
      <c r="A18" s="28" t="s">
        <v>11</v>
      </c>
      <c r="B18" s="26">
        <v>7</v>
      </c>
      <c r="C18" s="27">
        <f>B18/11</f>
        <v>0.63636363636363635</v>
      </c>
      <c r="D18" s="26">
        <v>34</v>
      </c>
      <c r="E18" s="27">
        <f>D18/63</f>
        <v>0.53968253968253965</v>
      </c>
      <c r="F18" s="26">
        <v>11</v>
      </c>
      <c r="G18" s="1">
        <f>F18/22</f>
        <v>0.5</v>
      </c>
    </row>
    <row r="19" spans="1:7" x14ac:dyDescent="0.25">
      <c r="A19" s="28" t="s">
        <v>12</v>
      </c>
      <c r="B19" s="26">
        <v>5</v>
      </c>
      <c r="C19" s="27">
        <f>B19/11</f>
        <v>0.45454545454545453</v>
      </c>
      <c r="D19" s="26">
        <v>23</v>
      </c>
      <c r="E19" s="27">
        <f>D19/63</f>
        <v>0.36507936507936506</v>
      </c>
      <c r="F19" s="26">
        <v>13</v>
      </c>
      <c r="G19" s="1">
        <f>F19/22</f>
        <v>0.59090909090909094</v>
      </c>
    </row>
    <row r="20" spans="1:7" x14ac:dyDescent="0.25">
      <c r="A20" s="28" t="s">
        <v>17</v>
      </c>
      <c r="B20" s="26">
        <v>11</v>
      </c>
      <c r="C20" s="27">
        <f t="shared" si="0"/>
        <v>1</v>
      </c>
      <c r="D20" s="26">
        <v>57</v>
      </c>
      <c r="E20" s="27">
        <f t="shared" si="1"/>
        <v>0.90476190476190477</v>
      </c>
      <c r="F20" s="26">
        <v>20</v>
      </c>
      <c r="G20" s="1">
        <f t="shared" si="2"/>
        <v>0.90909090909090906</v>
      </c>
    </row>
    <row r="21" spans="1:7" x14ac:dyDescent="0.25">
      <c r="A21" s="28" t="s">
        <v>18</v>
      </c>
      <c r="B21" s="26">
        <v>10</v>
      </c>
      <c r="C21" s="27">
        <f t="shared" si="0"/>
        <v>0.90909090909090906</v>
      </c>
      <c r="D21" s="26">
        <v>44</v>
      </c>
      <c r="E21" s="27">
        <f t="shared" si="1"/>
        <v>0.69841269841269837</v>
      </c>
      <c r="F21" s="26">
        <v>17</v>
      </c>
      <c r="G21" s="1">
        <f t="shared" si="2"/>
        <v>0.77272727272727271</v>
      </c>
    </row>
    <row r="22" spans="1:7" x14ac:dyDescent="0.25">
      <c r="A22" s="28" t="s">
        <v>19</v>
      </c>
      <c r="B22" s="26">
        <v>8</v>
      </c>
      <c r="C22" s="27">
        <f t="shared" si="0"/>
        <v>0.72727272727272729</v>
      </c>
      <c r="D22" s="26">
        <v>36</v>
      </c>
      <c r="E22" s="27">
        <f t="shared" si="1"/>
        <v>0.5714285714285714</v>
      </c>
      <c r="F22" s="26">
        <v>16</v>
      </c>
      <c r="G22" s="1">
        <f t="shared" si="2"/>
        <v>0.72727272727272729</v>
      </c>
    </row>
    <row r="23" spans="1:7" x14ac:dyDescent="0.25">
      <c r="A23" s="28" t="s">
        <v>20</v>
      </c>
      <c r="B23" s="3">
        <v>9</v>
      </c>
      <c r="C23" s="1">
        <f t="shared" si="0"/>
        <v>0.81818181818181823</v>
      </c>
      <c r="D23" s="3">
        <v>46</v>
      </c>
      <c r="E23" s="1">
        <f t="shared" si="1"/>
        <v>0.73015873015873012</v>
      </c>
      <c r="F23" s="3">
        <v>18</v>
      </c>
      <c r="G23" s="1">
        <f t="shared" si="2"/>
        <v>0.81818181818181823</v>
      </c>
    </row>
    <row r="24" spans="1:7" x14ac:dyDescent="0.25">
      <c r="A24" s="28" t="s">
        <v>21</v>
      </c>
      <c r="B24" s="3">
        <v>11</v>
      </c>
      <c r="C24" s="1">
        <f t="shared" si="0"/>
        <v>1</v>
      </c>
      <c r="D24" s="3">
        <v>38</v>
      </c>
      <c r="E24" s="1">
        <f t="shared" si="1"/>
        <v>0.60317460317460314</v>
      </c>
      <c r="F24" s="3">
        <v>16</v>
      </c>
      <c r="G24" s="1">
        <f t="shared" si="2"/>
        <v>0.72727272727272729</v>
      </c>
    </row>
  </sheetData>
  <mergeCells count="4">
    <mergeCell ref="A1:G1"/>
    <mergeCell ref="B2:C2"/>
    <mergeCell ref="D2:E2"/>
    <mergeCell ref="F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6B95D-0FA1-4C82-B8EE-171A20D7B65B}">
  <dimension ref="A1:Q24"/>
  <sheetViews>
    <sheetView workbookViewId="0">
      <selection activeCell="B28" sqref="B28"/>
    </sheetView>
  </sheetViews>
  <sheetFormatPr defaultRowHeight="15" x14ac:dyDescent="0.25"/>
  <cols>
    <col min="1" max="1" width="25.7109375" style="6" customWidth="1"/>
    <col min="2" max="4" width="9.140625" style="6"/>
    <col min="5" max="5" width="10.5703125" style="6" customWidth="1"/>
    <col min="6" max="16384" width="9.140625" style="6"/>
  </cols>
  <sheetData>
    <row r="1" spans="1:17" x14ac:dyDescent="0.25">
      <c r="A1" s="47" t="s">
        <v>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7" x14ac:dyDescent="0.25">
      <c r="A2" s="12" t="s">
        <v>0</v>
      </c>
      <c r="B2" s="39" t="s">
        <v>44</v>
      </c>
      <c r="C2" s="40"/>
      <c r="D2" s="39" t="s">
        <v>45</v>
      </c>
      <c r="E2" s="40"/>
      <c r="F2" s="39" t="s">
        <v>46</v>
      </c>
      <c r="G2" s="40"/>
      <c r="H2" s="39" t="s">
        <v>47</v>
      </c>
      <c r="I2" s="40"/>
      <c r="J2" s="50" t="s">
        <v>48</v>
      </c>
      <c r="K2" s="51"/>
      <c r="L2" s="50" t="s">
        <v>49</v>
      </c>
      <c r="M2" s="51"/>
      <c r="N2" s="50" t="s">
        <v>50</v>
      </c>
      <c r="O2" s="51"/>
      <c r="P2" s="50" t="s">
        <v>51</v>
      </c>
      <c r="Q2" s="51"/>
    </row>
    <row r="3" spans="1:17" x14ac:dyDescent="0.25">
      <c r="A3" s="28" t="s">
        <v>52</v>
      </c>
      <c r="B3" s="3">
        <v>1</v>
      </c>
      <c r="C3" s="1">
        <f>B3/2</f>
        <v>0.5</v>
      </c>
      <c r="D3" s="3">
        <v>42</v>
      </c>
      <c r="E3" s="1">
        <f>D3/68</f>
        <v>0.61764705882352944</v>
      </c>
      <c r="F3" s="3">
        <v>7</v>
      </c>
      <c r="G3" s="1">
        <f>F3/7</f>
        <v>1</v>
      </c>
      <c r="H3" s="3">
        <v>1</v>
      </c>
      <c r="I3" s="1">
        <f>H3/3</f>
        <v>0.33333333333333331</v>
      </c>
      <c r="J3" s="3">
        <v>9</v>
      </c>
      <c r="K3" s="1">
        <f>J3/11</f>
        <v>0.81818181818181823</v>
      </c>
      <c r="L3" s="3">
        <v>1</v>
      </c>
      <c r="M3" s="1">
        <f>L3/1</f>
        <v>1</v>
      </c>
      <c r="N3" s="3">
        <v>2</v>
      </c>
      <c r="O3" s="1">
        <f>N3/2</f>
        <v>1</v>
      </c>
      <c r="P3" s="3">
        <v>2</v>
      </c>
      <c r="Q3" s="1">
        <f>P3/2</f>
        <v>1</v>
      </c>
    </row>
    <row r="4" spans="1:17" x14ac:dyDescent="0.25">
      <c r="A4" s="28" t="s">
        <v>15</v>
      </c>
      <c r="B4" s="3">
        <v>0</v>
      </c>
      <c r="C4" s="1">
        <f>B4/2</f>
        <v>0</v>
      </c>
      <c r="D4" s="3">
        <v>16</v>
      </c>
      <c r="E4" s="1">
        <f>D4/68</f>
        <v>0.23529411764705882</v>
      </c>
      <c r="F4" s="3">
        <v>2</v>
      </c>
      <c r="G4" s="1">
        <f>F4/7</f>
        <v>0.2857142857142857</v>
      </c>
      <c r="H4" s="3">
        <v>0</v>
      </c>
      <c r="I4" s="1">
        <f>H4/3</f>
        <v>0</v>
      </c>
      <c r="J4" s="3">
        <v>1</v>
      </c>
      <c r="K4" s="1">
        <f>J4/11</f>
        <v>9.0909090909090912E-2</v>
      </c>
      <c r="L4" s="3">
        <v>0</v>
      </c>
      <c r="M4" s="1">
        <f>L4/1</f>
        <v>0</v>
      </c>
      <c r="N4" s="3">
        <v>2</v>
      </c>
      <c r="O4" s="1">
        <f>N4/2</f>
        <v>1</v>
      </c>
      <c r="P4" s="3">
        <v>1</v>
      </c>
      <c r="Q4" s="1">
        <f>P4/2</f>
        <v>0.5</v>
      </c>
    </row>
    <row r="5" spans="1:17" x14ac:dyDescent="0.25">
      <c r="A5" s="28" t="s">
        <v>16</v>
      </c>
      <c r="B5" s="3">
        <v>1</v>
      </c>
      <c r="C5" s="1">
        <f>B5/2</f>
        <v>0.5</v>
      </c>
      <c r="D5" s="3">
        <v>40</v>
      </c>
      <c r="E5" s="1">
        <f>D5/68</f>
        <v>0.58823529411764708</v>
      </c>
      <c r="F5" s="3">
        <v>7</v>
      </c>
      <c r="G5" s="1">
        <f>F5/7</f>
        <v>1</v>
      </c>
      <c r="H5" s="3">
        <v>1</v>
      </c>
      <c r="I5" s="1">
        <f>H5/3</f>
        <v>0.33333333333333331</v>
      </c>
      <c r="J5" s="3">
        <v>8</v>
      </c>
      <c r="K5" s="1">
        <f>J5/11</f>
        <v>0.72727272727272729</v>
      </c>
      <c r="L5" s="3">
        <v>1</v>
      </c>
      <c r="M5" s="1">
        <f>L5/1</f>
        <v>1</v>
      </c>
      <c r="N5" s="3">
        <v>2</v>
      </c>
      <c r="O5" s="1">
        <f>N5/2</f>
        <v>1</v>
      </c>
      <c r="P5" s="3">
        <v>2</v>
      </c>
      <c r="Q5" s="1">
        <f>P5/2</f>
        <v>1</v>
      </c>
    </row>
    <row r="6" spans="1:17" x14ac:dyDescent="0.25">
      <c r="A6" s="28" t="s">
        <v>6</v>
      </c>
      <c r="B6" s="3">
        <v>0</v>
      </c>
      <c r="C6" s="1">
        <f t="shared" ref="C6:C24" si="0">B6/2</f>
        <v>0</v>
      </c>
      <c r="D6" s="3">
        <v>42</v>
      </c>
      <c r="E6" s="1">
        <f t="shared" ref="E6:E24" si="1">D6/68</f>
        <v>0.61764705882352944</v>
      </c>
      <c r="F6" s="3">
        <v>6</v>
      </c>
      <c r="G6" s="1">
        <f t="shared" ref="G6:G24" si="2">F6/7</f>
        <v>0.8571428571428571</v>
      </c>
      <c r="H6" s="3">
        <v>2</v>
      </c>
      <c r="I6" s="1">
        <f t="shared" ref="I6:I24" si="3">H6/3</f>
        <v>0.66666666666666663</v>
      </c>
      <c r="J6" s="3">
        <v>7</v>
      </c>
      <c r="K6" s="1">
        <f t="shared" ref="K6:K24" si="4">J6/11</f>
        <v>0.63636363636363635</v>
      </c>
      <c r="L6" s="3">
        <v>0</v>
      </c>
      <c r="M6" s="1">
        <f t="shared" ref="M6:M24" si="5">L6/1</f>
        <v>0</v>
      </c>
      <c r="N6" s="3">
        <v>1</v>
      </c>
      <c r="O6" s="1">
        <f t="shared" ref="O6:O24" si="6">N6/2</f>
        <v>0.5</v>
      </c>
      <c r="P6" s="3">
        <v>1</v>
      </c>
      <c r="Q6" s="1">
        <f t="shared" ref="Q6:Q24" si="7">P6/2</f>
        <v>0.5</v>
      </c>
    </row>
    <row r="7" spans="1:17" x14ac:dyDescent="0.25">
      <c r="A7" s="28" t="s">
        <v>7</v>
      </c>
      <c r="B7" s="3">
        <v>0</v>
      </c>
      <c r="C7" s="1">
        <f t="shared" si="0"/>
        <v>0</v>
      </c>
      <c r="D7" s="3">
        <v>18</v>
      </c>
      <c r="E7" s="1">
        <f t="shared" si="1"/>
        <v>0.26470588235294118</v>
      </c>
      <c r="F7" s="3">
        <v>3</v>
      </c>
      <c r="G7" s="1">
        <f t="shared" si="2"/>
        <v>0.42857142857142855</v>
      </c>
      <c r="H7" s="3">
        <v>1</v>
      </c>
      <c r="I7" s="1">
        <f t="shared" si="3"/>
        <v>0.33333333333333331</v>
      </c>
      <c r="J7" s="3">
        <v>4</v>
      </c>
      <c r="K7" s="1">
        <f t="shared" si="4"/>
        <v>0.36363636363636365</v>
      </c>
      <c r="L7" s="3">
        <v>0</v>
      </c>
      <c r="M7" s="1">
        <f t="shared" si="5"/>
        <v>0</v>
      </c>
      <c r="N7" s="3">
        <v>0</v>
      </c>
      <c r="O7" s="1">
        <f t="shared" si="6"/>
        <v>0</v>
      </c>
      <c r="P7" s="3">
        <v>1</v>
      </c>
      <c r="Q7" s="1">
        <f t="shared" si="7"/>
        <v>0.5</v>
      </c>
    </row>
    <row r="8" spans="1:17" x14ac:dyDescent="0.25">
      <c r="A8" s="28" t="s">
        <v>8</v>
      </c>
      <c r="B8" s="3">
        <v>0</v>
      </c>
      <c r="C8" s="1">
        <f t="shared" si="0"/>
        <v>0</v>
      </c>
      <c r="D8" s="3">
        <v>12</v>
      </c>
      <c r="E8" s="1">
        <f t="shared" si="1"/>
        <v>0.17647058823529413</v>
      </c>
      <c r="F8" s="3">
        <v>4</v>
      </c>
      <c r="G8" s="1">
        <f t="shared" si="2"/>
        <v>0.5714285714285714</v>
      </c>
      <c r="H8" s="3">
        <v>0</v>
      </c>
      <c r="I8" s="1">
        <f t="shared" si="3"/>
        <v>0</v>
      </c>
      <c r="J8" s="3">
        <v>4</v>
      </c>
      <c r="K8" s="1">
        <f t="shared" si="4"/>
        <v>0.36363636363636365</v>
      </c>
      <c r="L8" s="3">
        <v>0</v>
      </c>
      <c r="M8" s="1">
        <f t="shared" si="5"/>
        <v>0</v>
      </c>
      <c r="N8" s="3">
        <v>0</v>
      </c>
      <c r="O8" s="1">
        <f t="shared" si="6"/>
        <v>0</v>
      </c>
      <c r="P8" s="3">
        <v>0</v>
      </c>
      <c r="Q8" s="1">
        <f t="shared" si="7"/>
        <v>0</v>
      </c>
    </row>
    <row r="9" spans="1:17" x14ac:dyDescent="0.25">
      <c r="A9" s="28" t="s">
        <v>9</v>
      </c>
      <c r="B9" s="3">
        <v>0</v>
      </c>
      <c r="C9" s="1">
        <f t="shared" si="0"/>
        <v>0</v>
      </c>
      <c r="D9" s="3">
        <v>38</v>
      </c>
      <c r="E9" s="1">
        <f t="shared" si="1"/>
        <v>0.55882352941176472</v>
      </c>
      <c r="F9" s="3">
        <v>6</v>
      </c>
      <c r="G9" s="1">
        <f t="shared" si="2"/>
        <v>0.8571428571428571</v>
      </c>
      <c r="H9" s="3">
        <v>2</v>
      </c>
      <c r="I9" s="1">
        <f t="shared" si="3"/>
        <v>0.66666666666666663</v>
      </c>
      <c r="J9" s="3">
        <v>6</v>
      </c>
      <c r="K9" s="1">
        <f t="shared" si="4"/>
        <v>0.54545454545454541</v>
      </c>
      <c r="L9" s="3">
        <v>0</v>
      </c>
      <c r="M9" s="1">
        <f t="shared" si="5"/>
        <v>0</v>
      </c>
      <c r="N9" s="3">
        <v>1</v>
      </c>
      <c r="O9" s="1">
        <f t="shared" si="6"/>
        <v>0.5</v>
      </c>
      <c r="P9" s="3">
        <v>1</v>
      </c>
      <c r="Q9" s="1">
        <f t="shared" si="7"/>
        <v>0.5</v>
      </c>
    </row>
    <row r="10" spans="1:17" x14ac:dyDescent="0.25">
      <c r="A10" s="28" t="s">
        <v>53</v>
      </c>
      <c r="B10" s="3">
        <v>0</v>
      </c>
      <c r="C10" s="1">
        <f>B10/2</f>
        <v>0</v>
      </c>
      <c r="D10" s="3">
        <v>30</v>
      </c>
      <c r="E10" s="1">
        <f>D10/68</f>
        <v>0.44117647058823528</v>
      </c>
      <c r="F10" s="3">
        <v>5</v>
      </c>
      <c r="G10" s="1">
        <f>F10/7</f>
        <v>0.7142857142857143</v>
      </c>
      <c r="H10" s="3">
        <v>1</v>
      </c>
      <c r="I10" s="1">
        <f>H10/3</f>
        <v>0.33333333333333331</v>
      </c>
      <c r="J10" s="3">
        <v>8</v>
      </c>
      <c r="K10" s="1">
        <f>J10/11</f>
        <v>0.72727272727272729</v>
      </c>
      <c r="L10" s="3">
        <v>1</v>
      </c>
      <c r="M10" s="1">
        <f>L10/1</f>
        <v>1</v>
      </c>
      <c r="N10" s="3">
        <v>2</v>
      </c>
      <c r="O10" s="1">
        <f>N10/2</f>
        <v>1</v>
      </c>
      <c r="P10" s="3">
        <v>1</v>
      </c>
      <c r="Q10" s="1">
        <f>P10/2</f>
        <v>0.5</v>
      </c>
    </row>
    <row r="11" spans="1:17" x14ac:dyDescent="0.25">
      <c r="A11" s="28" t="s">
        <v>13</v>
      </c>
      <c r="B11" s="3">
        <v>0</v>
      </c>
      <c r="C11" s="1">
        <f>B11/2</f>
        <v>0</v>
      </c>
      <c r="D11" s="3">
        <v>26</v>
      </c>
      <c r="E11" s="1">
        <f>D11/68</f>
        <v>0.38235294117647056</v>
      </c>
      <c r="F11" s="3">
        <v>5</v>
      </c>
      <c r="G11" s="1">
        <f>F11/7</f>
        <v>0.7142857142857143</v>
      </c>
      <c r="H11" s="3">
        <v>1</v>
      </c>
      <c r="I11" s="1">
        <f>H11/3</f>
        <v>0.33333333333333331</v>
      </c>
      <c r="J11" s="3">
        <v>8</v>
      </c>
      <c r="K11" s="1">
        <f>J11/11</f>
        <v>0.72727272727272729</v>
      </c>
      <c r="L11" s="3">
        <v>1</v>
      </c>
      <c r="M11" s="1">
        <f>L11/1</f>
        <v>1</v>
      </c>
      <c r="N11" s="3">
        <v>2</v>
      </c>
      <c r="O11" s="1">
        <f>N11/2</f>
        <v>1</v>
      </c>
      <c r="P11" s="3">
        <v>1</v>
      </c>
      <c r="Q11" s="1">
        <f>P11/2</f>
        <v>0.5</v>
      </c>
    </row>
    <row r="12" spans="1:17" x14ac:dyDescent="0.25">
      <c r="A12" s="28" t="s">
        <v>14</v>
      </c>
      <c r="B12" s="3">
        <v>0</v>
      </c>
      <c r="C12" s="1">
        <f>B12/2</f>
        <v>0</v>
      </c>
      <c r="D12" s="3">
        <v>14</v>
      </c>
      <c r="E12" s="1">
        <f>D12/68</f>
        <v>0.20588235294117646</v>
      </c>
      <c r="F12" s="3">
        <v>1</v>
      </c>
      <c r="G12" s="1">
        <f>F12/7</f>
        <v>0.14285714285714285</v>
      </c>
      <c r="H12" s="3">
        <v>0</v>
      </c>
      <c r="I12" s="1">
        <f>H12/3</f>
        <v>0</v>
      </c>
      <c r="J12" s="3">
        <v>6</v>
      </c>
      <c r="K12" s="1">
        <f>J12/11</f>
        <v>0.54545454545454541</v>
      </c>
      <c r="L12" s="3">
        <v>0</v>
      </c>
      <c r="M12" s="1">
        <f>L12/1</f>
        <v>0</v>
      </c>
      <c r="N12" s="3">
        <v>1</v>
      </c>
      <c r="O12" s="1">
        <f>N12/2</f>
        <v>0.5</v>
      </c>
      <c r="P12" s="3">
        <v>0</v>
      </c>
      <c r="Q12" s="1">
        <f>P12/2</f>
        <v>0</v>
      </c>
    </row>
    <row r="13" spans="1:17" x14ac:dyDescent="0.25">
      <c r="A13" s="28" t="s">
        <v>54</v>
      </c>
      <c r="B13" s="3">
        <v>0</v>
      </c>
      <c r="C13" s="1">
        <f>B13/2</f>
        <v>0</v>
      </c>
      <c r="D13" s="3">
        <v>41</v>
      </c>
      <c r="E13" s="1">
        <f>D13/68</f>
        <v>0.6029411764705882</v>
      </c>
      <c r="F13" s="3">
        <v>5</v>
      </c>
      <c r="G13" s="1">
        <f>F13/7</f>
        <v>0.7142857142857143</v>
      </c>
      <c r="H13" s="3">
        <v>2</v>
      </c>
      <c r="I13" s="1">
        <f>H13/3</f>
        <v>0.66666666666666663</v>
      </c>
      <c r="J13" s="3">
        <v>11</v>
      </c>
      <c r="K13" s="1">
        <f>J13/11</f>
        <v>1</v>
      </c>
      <c r="L13" s="3">
        <v>0</v>
      </c>
      <c r="M13" s="1">
        <f>L13/1</f>
        <v>0</v>
      </c>
      <c r="N13" s="3">
        <v>1</v>
      </c>
      <c r="O13" s="1">
        <f>N13/2</f>
        <v>0.5</v>
      </c>
      <c r="P13" s="3">
        <v>1</v>
      </c>
      <c r="Q13" s="1">
        <f>P13/2</f>
        <v>0.5</v>
      </c>
    </row>
    <row r="14" spans="1:17" x14ac:dyDescent="0.25">
      <c r="A14" s="28" t="s">
        <v>4</v>
      </c>
      <c r="B14" s="3">
        <v>0</v>
      </c>
      <c r="C14" s="1">
        <f>B14/2</f>
        <v>0</v>
      </c>
      <c r="D14" s="3">
        <v>37</v>
      </c>
      <c r="E14" s="1">
        <f>D14/68</f>
        <v>0.54411764705882348</v>
      </c>
      <c r="F14" s="3">
        <v>5</v>
      </c>
      <c r="G14" s="1">
        <f>F14/7</f>
        <v>0.7142857142857143</v>
      </c>
      <c r="H14" s="3">
        <v>2</v>
      </c>
      <c r="I14" s="1">
        <f>H14/3</f>
        <v>0.66666666666666663</v>
      </c>
      <c r="J14" s="3">
        <v>11</v>
      </c>
      <c r="K14" s="1">
        <f>J14/11</f>
        <v>1</v>
      </c>
      <c r="L14" s="3">
        <v>0</v>
      </c>
      <c r="M14" s="1">
        <f>L14/1</f>
        <v>0</v>
      </c>
      <c r="N14" s="3">
        <v>1</v>
      </c>
      <c r="O14" s="1">
        <f>N14/2</f>
        <v>0.5</v>
      </c>
      <c r="P14" s="3">
        <v>1</v>
      </c>
      <c r="Q14" s="1">
        <f>P14/2</f>
        <v>0.5</v>
      </c>
    </row>
    <row r="15" spans="1:17" x14ac:dyDescent="0.25">
      <c r="A15" s="28" t="s">
        <v>5</v>
      </c>
      <c r="B15" s="3">
        <v>0</v>
      </c>
      <c r="C15" s="1">
        <f>B15/2</f>
        <v>0</v>
      </c>
      <c r="D15" s="3">
        <v>29</v>
      </c>
      <c r="E15" s="1">
        <f>D15/68</f>
        <v>0.4264705882352941</v>
      </c>
      <c r="F15" s="3">
        <v>5</v>
      </c>
      <c r="G15" s="1">
        <f>F15/7</f>
        <v>0.7142857142857143</v>
      </c>
      <c r="H15" s="3">
        <v>0</v>
      </c>
      <c r="I15" s="1">
        <f>H15/3</f>
        <v>0</v>
      </c>
      <c r="J15" s="3">
        <v>10</v>
      </c>
      <c r="K15" s="1">
        <f>J15/11</f>
        <v>0.90909090909090906</v>
      </c>
      <c r="L15" s="3">
        <v>0</v>
      </c>
      <c r="M15" s="1">
        <f>L15/1</f>
        <v>0</v>
      </c>
      <c r="N15" s="3">
        <v>0</v>
      </c>
      <c r="O15" s="1">
        <f>N15/2</f>
        <v>0</v>
      </c>
      <c r="P15" s="3">
        <v>1</v>
      </c>
      <c r="Q15" s="1">
        <f>P15/2</f>
        <v>0.5</v>
      </c>
    </row>
    <row r="16" spans="1:17" x14ac:dyDescent="0.25">
      <c r="A16" s="28" t="s">
        <v>55</v>
      </c>
      <c r="B16" s="3">
        <v>0</v>
      </c>
      <c r="C16" s="1">
        <f>B16/2</f>
        <v>0</v>
      </c>
      <c r="D16" s="3">
        <v>53</v>
      </c>
      <c r="E16" s="1">
        <f>D16/68</f>
        <v>0.77941176470588236</v>
      </c>
      <c r="F16" s="3">
        <v>7</v>
      </c>
      <c r="G16" s="1">
        <f>F16/7</f>
        <v>1</v>
      </c>
      <c r="H16" s="3">
        <v>1</v>
      </c>
      <c r="I16" s="1">
        <f>H16/3</f>
        <v>0.33333333333333331</v>
      </c>
      <c r="J16" s="3">
        <v>11</v>
      </c>
      <c r="K16" s="1">
        <f>J16/11</f>
        <v>1</v>
      </c>
      <c r="L16" s="3">
        <v>1</v>
      </c>
      <c r="M16" s="1">
        <f>L16/1</f>
        <v>1</v>
      </c>
      <c r="N16" s="3">
        <v>2</v>
      </c>
      <c r="O16" s="1">
        <f>N16/2</f>
        <v>1</v>
      </c>
      <c r="P16" s="3">
        <v>2</v>
      </c>
      <c r="Q16" s="1">
        <f>P16/2</f>
        <v>1</v>
      </c>
    </row>
    <row r="17" spans="1:17" x14ac:dyDescent="0.25">
      <c r="A17" s="28" t="s">
        <v>10</v>
      </c>
      <c r="B17" s="3">
        <v>0</v>
      </c>
      <c r="C17" s="1">
        <f>B17/2</f>
        <v>0</v>
      </c>
      <c r="D17" s="3">
        <v>40</v>
      </c>
      <c r="E17" s="1">
        <f>D17/68</f>
        <v>0.58823529411764708</v>
      </c>
      <c r="F17" s="3">
        <v>7</v>
      </c>
      <c r="G17" s="1">
        <f>F17/7</f>
        <v>1</v>
      </c>
      <c r="H17" s="3">
        <v>1</v>
      </c>
      <c r="I17" s="1">
        <f>H17/3</f>
        <v>0.33333333333333331</v>
      </c>
      <c r="J17" s="3">
        <v>10</v>
      </c>
      <c r="K17" s="1">
        <f>J17/11</f>
        <v>0.90909090909090906</v>
      </c>
      <c r="L17" s="3">
        <v>0</v>
      </c>
      <c r="M17" s="1">
        <f>L17/1</f>
        <v>0</v>
      </c>
      <c r="N17" s="3">
        <v>1</v>
      </c>
      <c r="O17" s="1">
        <f>N17/2</f>
        <v>0.5</v>
      </c>
      <c r="P17" s="3">
        <v>2</v>
      </c>
      <c r="Q17" s="1">
        <f>P17/2</f>
        <v>1</v>
      </c>
    </row>
    <row r="18" spans="1:17" x14ac:dyDescent="0.25">
      <c r="A18" s="28" t="s">
        <v>11</v>
      </c>
      <c r="B18" s="3">
        <v>0</v>
      </c>
      <c r="C18" s="1">
        <f>B18/2</f>
        <v>0</v>
      </c>
      <c r="D18" s="3">
        <v>35</v>
      </c>
      <c r="E18" s="1">
        <f>D18/68</f>
        <v>0.51470588235294112</v>
      </c>
      <c r="F18" s="3">
        <v>4</v>
      </c>
      <c r="G18" s="1">
        <f>F18/7</f>
        <v>0.5714285714285714</v>
      </c>
      <c r="H18" s="3">
        <v>1</v>
      </c>
      <c r="I18" s="1">
        <f>H18/3</f>
        <v>0.33333333333333331</v>
      </c>
      <c r="J18" s="3">
        <v>9</v>
      </c>
      <c r="K18" s="1">
        <f>J18/11</f>
        <v>0.81818181818181823</v>
      </c>
      <c r="L18" s="3">
        <v>0</v>
      </c>
      <c r="M18" s="1">
        <f>L18/1</f>
        <v>0</v>
      </c>
      <c r="N18" s="3">
        <v>1</v>
      </c>
      <c r="O18" s="1">
        <f>N18/2</f>
        <v>0.5</v>
      </c>
      <c r="P18" s="3">
        <v>2</v>
      </c>
      <c r="Q18" s="1">
        <f>P18/2</f>
        <v>1</v>
      </c>
    </row>
    <row r="19" spans="1:17" x14ac:dyDescent="0.25">
      <c r="A19" s="28" t="s">
        <v>12</v>
      </c>
      <c r="B19" s="3">
        <v>0</v>
      </c>
      <c r="C19" s="1">
        <f>B19/2</f>
        <v>0</v>
      </c>
      <c r="D19" s="3">
        <v>25</v>
      </c>
      <c r="E19" s="1">
        <f>D19/68</f>
        <v>0.36764705882352944</v>
      </c>
      <c r="F19" s="3">
        <v>3</v>
      </c>
      <c r="G19" s="1">
        <f>F19/7</f>
        <v>0.42857142857142855</v>
      </c>
      <c r="H19" s="3">
        <v>1</v>
      </c>
      <c r="I19" s="1">
        <f>H19/3</f>
        <v>0.33333333333333331</v>
      </c>
      <c r="J19" s="3">
        <v>8</v>
      </c>
      <c r="K19" s="1">
        <f>J19/11</f>
        <v>0.72727272727272729</v>
      </c>
      <c r="L19" s="3">
        <v>1</v>
      </c>
      <c r="M19" s="1">
        <f>L19/1</f>
        <v>1</v>
      </c>
      <c r="N19" s="3">
        <v>2</v>
      </c>
      <c r="O19" s="1">
        <f>N19/2</f>
        <v>1</v>
      </c>
      <c r="P19" s="3">
        <v>1</v>
      </c>
      <c r="Q19" s="1">
        <f>P19/2</f>
        <v>0.5</v>
      </c>
    </row>
    <row r="20" spans="1:17" x14ac:dyDescent="0.25">
      <c r="A20" s="28" t="s">
        <v>17</v>
      </c>
      <c r="B20" s="3">
        <v>1</v>
      </c>
      <c r="C20" s="1">
        <f t="shared" si="0"/>
        <v>0.5</v>
      </c>
      <c r="D20" s="3">
        <v>62</v>
      </c>
      <c r="E20" s="1">
        <f t="shared" si="1"/>
        <v>0.91176470588235292</v>
      </c>
      <c r="F20" s="3">
        <v>7</v>
      </c>
      <c r="G20" s="1">
        <f t="shared" si="2"/>
        <v>1</v>
      </c>
      <c r="H20" s="3">
        <v>3</v>
      </c>
      <c r="I20" s="1">
        <f t="shared" si="3"/>
        <v>1</v>
      </c>
      <c r="J20" s="3">
        <v>10</v>
      </c>
      <c r="K20" s="1">
        <f t="shared" si="4"/>
        <v>0.90909090909090906</v>
      </c>
      <c r="L20" s="3">
        <v>1</v>
      </c>
      <c r="M20" s="1">
        <f t="shared" si="5"/>
        <v>1</v>
      </c>
      <c r="N20" s="3">
        <v>2</v>
      </c>
      <c r="O20" s="1">
        <f t="shared" si="6"/>
        <v>1</v>
      </c>
      <c r="P20" s="3">
        <v>2</v>
      </c>
      <c r="Q20" s="1">
        <f t="shared" si="7"/>
        <v>1</v>
      </c>
    </row>
    <row r="21" spans="1:17" x14ac:dyDescent="0.25">
      <c r="A21" s="28" t="s">
        <v>18</v>
      </c>
      <c r="B21" s="3">
        <v>1</v>
      </c>
      <c r="C21" s="1">
        <f t="shared" si="0"/>
        <v>0.5</v>
      </c>
      <c r="D21" s="3">
        <v>50</v>
      </c>
      <c r="E21" s="1">
        <f t="shared" si="1"/>
        <v>0.73529411764705888</v>
      </c>
      <c r="F21" s="3">
        <v>6</v>
      </c>
      <c r="G21" s="1">
        <f t="shared" si="2"/>
        <v>0.8571428571428571</v>
      </c>
      <c r="H21" s="3">
        <v>0</v>
      </c>
      <c r="I21" s="1">
        <f t="shared" si="3"/>
        <v>0</v>
      </c>
      <c r="J21" s="3">
        <v>10</v>
      </c>
      <c r="K21" s="1">
        <f t="shared" si="4"/>
        <v>0.90909090909090906</v>
      </c>
      <c r="L21" s="3">
        <v>0</v>
      </c>
      <c r="M21" s="1">
        <f t="shared" si="5"/>
        <v>0</v>
      </c>
      <c r="N21" s="3">
        <v>2</v>
      </c>
      <c r="O21" s="1">
        <f t="shared" si="6"/>
        <v>1</v>
      </c>
      <c r="P21" s="3">
        <v>2</v>
      </c>
      <c r="Q21" s="1">
        <f t="shared" si="7"/>
        <v>1</v>
      </c>
    </row>
    <row r="22" spans="1:17" x14ac:dyDescent="0.25">
      <c r="A22" s="28" t="s">
        <v>19</v>
      </c>
      <c r="B22" s="3">
        <v>1</v>
      </c>
      <c r="C22" s="1">
        <f t="shared" si="0"/>
        <v>0.5</v>
      </c>
      <c r="D22" s="3">
        <v>38</v>
      </c>
      <c r="E22" s="1">
        <f t="shared" si="1"/>
        <v>0.55882352941176472</v>
      </c>
      <c r="F22" s="3">
        <v>5</v>
      </c>
      <c r="G22" s="1">
        <f t="shared" si="2"/>
        <v>0.7142857142857143</v>
      </c>
      <c r="H22" s="3">
        <v>2</v>
      </c>
      <c r="I22" s="1">
        <f t="shared" si="3"/>
        <v>0.66666666666666663</v>
      </c>
      <c r="J22" s="3">
        <v>10</v>
      </c>
      <c r="K22" s="1">
        <f t="shared" si="4"/>
        <v>0.90909090909090906</v>
      </c>
      <c r="L22" s="3">
        <v>1</v>
      </c>
      <c r="M22" s="1">
        <f t="shared" si="5"/>
        <v>1</v>
      </c>
      <c r="N22" s="3">
        <v>1</v>
      </c>
      <c r="O22" s="1">
        <f t="shared" si="6"/>
        <v>0.5</v>
      </c>
      <c r="P22" s="3">
        <v>2</v>
      </c>
      <c r="Q22" s="1">
        <f t="shared" si="7"/>
        <v>1</v>
      </c>
    </row>
    <row r="23" spans="1:17" x14ac:dyDescent="0.25">
      <c r="A23" s="28" t="s">
        <v>20</v>
      </c>
      <c r="B23" s="3">
        <v>0</v>
      </c>
      <c r="C23" s="1">
        <f t="shared" si="0"/>
        <v>0</v>
      </c>
      <c r="D23" s="3">
        <v>51</v>
      </c>
      <c r="E23" s="1">
        <f t="shared" si="1"/>
        <v>0.75</v>
      </c>
      <c r="F23" s="3">
        <v>7</v>
      </c>
      <c r="G23" s="1">
        <f t="shared" si="2"/>
        <v>1</v>
      </c>
      <c r="H23" s="3">
        <v>2</v>
      </c>
      <c r="I23" s="1">
        <f t="shared" si="3"/>
        <v>0.66666666666666663</v>
      </c>
      <c r="J23" s="3">
        <v>10</v>
      </c>
      <c r="K23" s="1">
        <f t="shared" si="4"/>
        <v>0.90909090909090906</v>
      </c>
      <c r="L23" s="3">
        <v>0</v>
      </c>
      <c r="M23" s="1">
        <f t="shared" si="5"/>
        <v>0</v>
      </c>
      <c r="N23" s="3">
        <v>2</v>
      </c>
      <c r="O23" s="1">
        <f t="shared" si="6"/>
        <v>1</v>
      </c>
      <c r="P23" s="3">
        <v>1</v>
      </c>
      <c r="Q23" s="1">
        <f t="shared" si="7"/>
        <v>0.5</v>
      </c>
    </row>
    <row r="24" spans="1:17" x14ac:dyDescent="0.25">
      <c r="A24" s="28" t="s">
        <v>21</v>
      </c>
      <c r="B24" s="3">
        <v>1</v>
      </c>
      <c r="C24" s="1">
        <f t="shared" si="0"/>
        <v>0.5</v>
      </c>
      <c r="D24" s="3">
        <v>44</v>
      </c>
      <c r="E24" s="1">
        <f t="shared" si="1"/>
        <v>0.6470588235294118</v>
      </c>
      <c r="F24" s="3">
        <v>7</v>
      </c>
      <c r="G24" s="1">
        <f t="shared" si="2"/>
        <v>1</v>
      </c>
      <c r="H24" s="3">
        <v>2</v>
      </c>
      <c r="I24" s="1">
        <f t="shared" si="3"/>
        <v>0.66666666666666663</v>
      </c>
      <c r="J24" s="3">
        <v>6</v>
      </c>
      <c r="K24" s="1">
        <f t="shared" si="4"/>
        <v>0.54545454545454541</v>
      </c>
      <c r="L24" s="3">
        <v>1</v>
      </c>
      <c r="M24" s="1">
        <f t="shared" si="5"/>
        <v>1</v>
      </c>
      <c r="N24" s="3">
        <v>2</v>
      </c>
      <c r="O24" s="1">
        <f t="shared" si="6"/>
        <v>1</v>
      </c>
      <c r="P24" s="3">
        <v>2</v>
      </c>
      <c r="Q24" s="1">
        <f t="shared" si="7"/>
        <v>1</v>
      </c>
    </row>
  </sheetData>
  <mergeCells count="9">
    <mergeCell ref="A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TOTAL</vt:lpstr>
      <vt:lpstr>Income country</vt:lpstr>
      <vt:lpstr>Applied in LMIC</vt:lpstr>
      <vt:lpstr>Audience</vt:lpstr>
      <vt:lpstr>Policy</vt:lpstr>
      <vt:lpstr>Purpose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Cassandra Lane</cp:lastModifiedBy>
  <cp:revision/>
  <dcterms:created xsi:type="dcterms:W3CDTF">2025-03-12T04:05:58Z</dcterms:created>
  <dcterms:modified xsi:type="dcterms:W3CDTF">2025-07-15T01:22:54Z</dcterms:modified>
  <cp:category/>
  <cp:contentStatus/>
</cp:coreProperties>
</file>